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715" windowWidth="15330" windowHeight="1365" activeTab="1"/>
  </bookViews>
  <sheets>
    <sheet name="BS" sheetId="1" r:id="rId1"/>
    <sheet name="IS" sheetId="2" r:id="rId2"/>
    <sheet name="SE" sheetId="3" r:id="rId3"/>
    <sheet name="CFS" sheetId="4" r:id="rId4"/>
    <sheet name="Notes_A" sheetId="5" r:id="rId5"/>
    <sheet name="Note_B" sheetId="6" r:id="rId6"/>
  </sheets>
  <externalReferences>
    <externalReference r:id="rId9"/>
    <externalReference r:id="rId10"/>
    <externalReference r:id="rId11"/>
  </externalReferences>
  <definedNames>
    <definedName name="_xlnm.Print_Area" localSheetId="0">'BS'!$A$1:$C$67</definedName>
    <definedName name="_xlnm.Print_Area" localSheetId="3">'CFS'!$A$1:$E$37</definedName>
    <definedName name="_xlnm.Print_Area" localSheetId="1">'IS'!$A$1:$F$36</definedName>
    <definedName name="_xlnm.Print_Area" localSheetId="5">'Note_B'!$A:$H</definedName>
    <definedName name="_xlnm.Print_Area" localSheetId="4">'Notes_A'!$A:$H</definedName>
    <definedName name="_xlnm.Print_Area" localSheetId="2">'SE'!$A$1:$K$57</definedName>
    <definedName name="_xlnm.Print_Titles" localSheetId="5">'Note_B'!$1:$9</definedName>
    <definedName name="_xlnm.Print_Titles" localSheetId="4">'Notes_A'!$1:$9</definedName>
  </definedNames>
  <calcPr fullCalcOnLoad="1"/>
</workbook>
</file>

<file path=xl/comments6.xml><?xml version="1.0" encoding="utf-8"?>
<comments xmlns="http://schemas.openxmlformats.org/spreadsheetml/2006/main">
  <authors>
    <author>pc15</author>
  </authors>
  <commentList>
    <comment ref="B112" authorId="0">
      <text>
        <r>
          <rPr>
            <sz val="8"/>
            <rFont val="Tahoma"/>
            <family val="2"/>
          </rPr>
          <t xml:space="preserve">
To update the dat4
</t>
        </r>
      </text>
    </comment>
  </commentList>
</comments>
</file>

<file path=xl/sharedStrings.xml><?xml version="1.0" encoding="utf-8"?>
<sst xmlns="http://schemas.openxmlformats.org/spreadsheetml/2006/main" count="504" uniqueCount="404">
  <si>
    <t>The significant accounting policies adopted are consistent with those adopted in the audited financial statements for the</t>
  </si>
  <si>
    <t xml:space="preserve">year ended 30 June 2007 except for the adoption of the following new/revised Financial Reporting  Standards ("FRS") </t>
  </si>
  <si>
    <t xml:space="preserve"> in accounting policies resulting from the adoption of FRS 117 are discussed below:</t>
  </si>
  <si>
    <t>The adoption of FRS 124 does not have significant financial impact on the Group.  The principal effects of the changes</t>
  </si>
  <si>
    <t>at cost less accumulated depreciation and impairment losses.  The adoption of the revised FRS 117 has resulted in the</t>
  </si>
  <si>
    <t>change in the accounting policy relating to the classification of leases of land and buildings.  Leasehold land held for</t>
  </si>
  <si>
    <t xml:space="preserve">own use is now classified as operating lease and where necessary the minimum lease payments or the upfront payments </t>
  </si>
  <si>
    <t>made are allocated between land and building elements in proportion to the fair values for leasehold interests in the</t>
  </si>
  <si>
    <t>lease payments and are amortised on a straight line basis over the lease terms.</t>
  </si>
  <si>
    <t xml:space="preserve">land element and building element of the lease at the inception of the lease.  The upfront payment represents prepaid </t>
  </si>
  <si>
    <t xml:space="preserve">The Group has applied the change in accounting policy in respect of leasehold land in accordance with the transitional </t>
  </si>
  <si>
    <t xml:space="preserve">provisions of FRS 117.  At 1 July 2007, the unamortised amount of leasehold land is retained as the surrogate carrying </t>
  </si>
  <si>
    <t xml:space="preserve">amount of prepaid lease payments as allowed by the transitional provisions.  The classification of leasehold land as </t>
  </si>
  <si>
    <t>prepaid lease payments has been accounted for retrospectively and certain comparatives are restated as follows:</t>
  </si>
  <si>
    <t>There were no items affecting assets, liabilities, equity, net income or cash flows that are unusual because of their</t>
  </si>
  <si>
    <t xml:space="preserve">The effective tax rate of the Group is lower than the statutory rate applicable mainly due to utilisation of reinvestment </t>
  </si>
  <si>
    <t>to a subsidiary in the Group.</t>
  </si>
  <si>
    <t xml:space="preserve">allowances and tax incentive granted under the Promotion of Investment Act, 1986 for High Technology Companies </t>
  </si>
  <si>
    <t>An application was made to the Securities Commission to waive the condition to obtain relevant authorities' approval</t>
  </si>
  <si>
    <t xml:space="preserve">for the extension works for buildings on Lot Nos. 312, 313 &amp; 314, Mukim of Damansara, District of Petaling.  </t>
  </si>
  <si>
    <t>2007, the local authority has approved the extension plans.</t>
  </si>
  <si>
    <t xml:space="preserve">Approval for the waiver from Securities Commission was obtained on 18 June 2007.  On 30 August and 3 September </t>
  </si>
  <si>
    <t>Prior to 1 July 2007, leasehold land held for own use was classified as property, plant and equipment and was stated</t>
  </si>
  <si>
    <t>The Group’s primary reporting format is based on business segment, which is the pharmaceutical ("Hovid Segment")</t>
  </si>
  <si>
    <t>and phytonutrient/olechemical/biodiesel ("Carotech Segments") industries.</t>
  </si>
  <si>
    <t>On 6 February 2006, Carotech had announced that the Company entered into a Sale and Purchase Agreement ("SPA")</t>
  </si>
  <si>
    <t xml:space="preserve">with Lumut Maritime Terminal Sdn Bhd to acquire four (4) plots of land for a cash consideration of RM9,785,230.00.   </t>
  </si>
  <si>
    <t>Perak to the transfer of the plots of land purchased.</t>
  </si>
  <si>
    <t>and is pending the issuance of qualified individual document of title, and obtaining the consent of Menteri Besar of</t>
  </si>
  <si>
    <t>The bank borrowings denominated in foreign currency is as follows:-</t>
  </si>
  <si>
    <t>Denominated in US Dollar</t>
  </si>
  <si>
    <t xml:space="preserve">                FRS 117 -  Leases</t>
  </si>
  <si>
    <t xml:space="preserve">                FRS 124 - Related Party Disclosures</t>
  </si>
  <si>
    <t>There were no purchase or disposal of quoted securities during the current quarter.</t>
  </si>
  <si>
    <t>ruling at the transaction dates.  Foreign currency monetary assets and liabilities are translated into Ringgit Malaysia</t>
  </si>
  <si>
    <t>at exchange rates ruling at the balance sheet date.</t>
  </si>
  <si>
    <t xml:space="preserve">Off balance sheet financial instruments  </t>
  </si>
  <si>
    <t>Basis of preparation</t>
  </si>
  <si>
    <t xml:space="preserve">Audit report of preceding annual financial statements  </t>
  </si>
  <si>
    <t xml:space="preserve">Seasonal or cyclical factors </t>
  </si>
  <si>
    <t xml:space="preserve">Changes in estimates </t>
  </si>
  <si>
    <t xml:space="preserve">Debt and equity securities  </t>
  </si>
  <si>
    <t xml:space="preserve">Dividend paid  </t>
  </si>
  <si>
    <t xml:space="preserve">Segment information  </t>
  </si>
  <si>
    <t xml:space="preserve">Changes in the composition of the group  </t>
  </si>
  <si>
    <t xml:space="preserve">Contingent liabilities or assets  </t>
  </si>
  <si>
    <t xml:space="preserve">Capital commitments  </t>
  </si>
  <si>
    <t xml:space="preserve">Results comparison with preceding quarter </t>
  </si>
  <si>
    <t xml:space="preserve">Prospects  </t>
  </si>
  <si>
    <t xml:space="preserve">Taxation </t>
  </si>
  <si>
    <t xml:space="preserve">Particulars on quoted securities  </t>
  </si>
  <si>
    <t xml:space="preserve">Material litigation  </t>
  </si>
  <si>
    <t>Property, plant and equipment</t>
  </si>
  <si>
    <t>Inventories</t>
  </si>
  <si>
    <t>Trade debtors</t>
  </si>
  <si>
    <t>Other debtors, deposits and prepayments</t>
  </si>
  <si>
    <t xml:space="preserve">Cash and bank balances </t>
  </si>
  <si>
    <t>Taxation</t>
  </si>
  <si>
    <t>(Unaudited)</t>
  </si>
  <si>
    <t>(Audited)</t>
  </si>
  <si>
    <t>Revenue</t>
  </si>
  <si>
    <t>Total</t>
  </si>
  <si>
    <t>Income tax recoverable</t>
  </si>
  <si>
    <t>Profit before taxation</t>
  </si>
  <si>
    <t>Intangible assets</t>
  </si>
  <si>
    <t>Individual quarter</t>
  </si>
  <si>
    <t>Cumulative quarter</t>
  </si>
  <si>
    <t>Number of</t>
  </si>
  <si>
    <t>shares</t>
  </si>
  <si>
    <t>premium</t>
  </si>
  <si>
    <t>earnings</t>
  </si>
  <si>
    <t>Secured</t>
  </si>
  <si>
    <t>Unsecured</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</si>
  <si>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</si>
  <si>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</si>
  <si>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</si>
  <si>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</si>
  <si>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</si>
  <si>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Borrowings and debt securities  </t>
  </si>
  <si>
    <t xml:space="preserve">Dividend </t>
  </si>
  <si>
    <t xml:space="preserve">Earnings per share </t>
  </si>
  <si>
    <t>Operating expenses</t>
  </si>
  <si>
    <t>Finance costs</t>
  </si>
  <si>
    <t>Minority interest</t>
  </si>
  <si>
    <t xml:space="preserve">The audit report of the preceding annual financial statements was not subjected to any qualification. </t>
  </si>
  <si>
    <t>As at current</t>
  </si>
  <si>
    <t>financial year</t>
  </si>
  <si>
    <t>quarter</t>
  </si>
  <si>
    <t>As at preceding</t>
  </si>
  <si>
    <t xml:space="preserve">Individual quarter </t>
  </si>
  <si>
    <t xml:space="preserve">Cumulative quarter </t>
  </si>
  <si>
    <t>Retained</t>
  </si>
  <si>
    <t>Share</t>
  </si>
  <si>
    <t xml:space="preserve">Cumulative  </t>
  </si>
  <si>
    <t>RM '000</t>
  </si>
  <si>
    <t xml:space="preserve">RM '000 </t>
  </si>
  <si>
    <t>Note</t>
  </si>
  <si>
    <t>Note:</t>
  </si>
  <si>
    <t xml:space="preserve">           </t>
  </si>
  <si>
    <t>Reserves</t>
  </si>
  <si>
    <t>Group</t>
  </si>
  <si>
    <t xml:space="preserve">Issued and fully paid ordinary shares </t>
  </si>
  <si>
    <t>(I)     Cash and cash equivalents comprises:</t>
  </si>
  <si>
    <t>(I)</t>
  </si>
  <si>
    <t>The Group operates in two main business segment:</t>
  </si>
  <si>
    <t>Based on the results for the quarter/period</t>
  </si>
  <si>
    <t xml:space="preserve">         Cash and bank balances</t>
  </si>
  <si>
    <t xml:space="preserve">         Bank overdraft</t>
  </si>
  <si>
    <t xml:space="preserve">3 months </t>
  </si>
  <si>
    <t>Hovid Bhd (Company no: 58476 A)</t>
  </si>
  <si>
    <t xml:space="preserve">Total </t>
  </si>
  <si>
    <t>Quarter ended</t>
  </si>
  <si>
    <t>Turnover</t>
  </si>
  <si>
    <t xml:space="preserve">Material subsequent events  </t>
  </si>
  <si>
    <t>Nominal</t>
  </si>
  <si>
    <t>value</t>
  </si>
  <si>
    <t xml:space="preserve">Reserves on </t>
  </si>
  <si>
    <t>consolidation</t>
  </si>
  <si>
    <t>Deferred tax assets</t>
  </si>
  <si>
    <t>Rights to reimbursement under insurance policies</t>
  </si>
  <si>
    <t>There was no disposal of unquoted investments and/or properties for the reporting quarter under review.</t>
  </si>
  <si>
    <t>Notional</t>
  </si>
  <si>
    <t>Currency</t>
  </si>
  <si>
    <t>Amount</t>
  </si>
  <si>
    <t>RM'000</t>
  </si>
  <si>
    <t>Within 1 year</t>
  </si>
  <si>
    <t>USD</t>
  </si>
  <si>
    <t xml:space="preserve">Profit before taxation </t>
  </si>
  <si>
    <t>Non-distributable</t>
  </si>
  <si>
    <t>Distributable</t>
  </si>
  <si>
    <t>'000</t>
  </si>
  <si>
    <t>Restated</t>
  </si>
  <si>
    <t>Attributable to:</t>
  </si>
  <si>
    <t>At 1 July 2006 (restated)</t>
  </si>
  <si>
    <t>Effect of adopting FRS 3</t>
  </si>
  <si>
    <t>Changes in Accounting Policies</t>
  </si>
  <si>
    <t>Previously stated</t>
  </si>
  <si>
    <t>Minority Interests</t>
  </si>
  <si>
    <t>Total Equity</t>
  </si>
  <si>
    <t>There were no material litigation up to the date of this report.</t>
  </si>
  <si>
    <t>000</t>
  </si>
  <si>
    <t>2007</t>
  </si>
  <si>
    <t>- Basic at nominal value of RM0.10 per share</t>
  </si>
  <si>
    <t>RM</t>
  </si>
  <si>
    <t xml:space="preserve">      Foreign currency forward contracts</t>
  </si>
  <si>
    <t xml:space="preserve">      Commodity hedging contracts</t>
  </si>
  <si>
    <t>ended 30/06/07</t>
  </si>
  <si>
    <t xml:space="preserve">(a)  Foreign currency forward contracts in currencies other than its functional currency to manage exposure to </t>
  </si>
  <si>
    <t xml:space="preserve"> fluctuations in foreign currency exchange rates for receivables, sale contracts and term loan commitments.</t>
  </si>
  <si>
    <t xml:space="preserve">Transactions in foreign currencies are converted into Ringgit Malaysia at the rates of exchange approximating those </t>
  </si>
  <si>
    <t>Foreign exchange translation</t>
  </si>
  <si>
    <t>Equity holders of the Company</t>
  </si>
  <si>
    <t>Earnings per share attributable to equity holders of the Company (sen)</t>
  </si>
  <si>
    <t>At 1 July 2007 (Nominal Value of RM0.10 per share)</t>
  </si>
  <si>
    <t>At 1 July 2006 (Nominal Value of RM0.50 per share)</t>
  </si>
  <si>
    <t>Acquisition of shares in a subsidiary</t>
  </si>
  <si>
    <t>Issue of shares to MI by a subsidiary</t>
  </si>
  <si>
    <t>FRS 117</t>
  </si>
  <si>
    <t>Prepaid land lease payments</t>
  </si>
  <si>
    <t>a</t>
  </si>
  <si>
    <t>b</t>
  </si>
  <si>
    <t>c</t>
  </si>
  <si>
    <t>Current</t>
  </si>
  <si>
    <t>Non-current</t>
  </si>
  <si>
    <t xml:space="preserve">There were no issuance and repayment of debt and equity securities, share buy-backs, share cancellations, shares </t>
  </si>
  <si>
    <t xml:space="preserve">Barring any unforeseen circumstances, the outlook for the Group would be satisfactory as the Group is actively </t>
  </si>
  <si>
    <t>quarterly report), the following notional amounts and maturities are:-</t>
  </si>
  <si>
    <t xml:space="preserve">   </t>
  </si>
  <si>
    <t>Note :  The subdivision of Company's authorised and issued and paid up ordinary share of RM0.50 each into five (5) new ordinary shares of RM0.10 each was completed on 22 January 2007.</t>
  </si>
  <si>
    <t xml:space="preserve">An information circular was dispatched to the shareholders on 5 April 2006.   The final proceeds of 5% is not paid </t>
  </si>
  <si>
    <t>The Condensed Consolidated Cash Flow Statement should be read in conjunction with the audited financial statements for the year ended 30 June 2007 and the accompanying explanatory notes attached to the interim financial statements.</t>
  </si>
  <si>
    <t>The Condensed Consolidated Statement of Changes in Equity should be read in conjunction with the audited financial statements for the year ended 30 June 2007 and the accompanying explanatory notes attached to the interim financial statements.</t>
  </si>
  <si>
    <t>The Condensed Consolidated Balance Sheet should be read in conjunction with the audited financial statements for the year ended 30 June 2007 and the accompanying explanatory notes attached to the interim financial statements.</t>
  </si>
  <si>
    <t>currency</t>
  </si>
  <si>
    <t>in foreign</t>
  </si>
  <si>
    <t>The Condensed Consolidated Income Statement should be read in conjunction with the audited financial statements for the year ended 30 June 2007 and the accompanying explanatory notes attached to the interim financial statements.</t>
  </si>
  <si>
    <t>Interim dividend</t>
  </si>
  <si>
    <t xml:space="preserve">securing new overseas market and registration of new products.  The Directors expect the performance of its </t>
  </si>
  <si>
    <t xml:space="preserve">On 24 December 2007, Carotech's wholly owned subsidiary, Ying Kou Carotech Bio Energy Co. Ltd. (YKC) </t>
  </si>
  <si>
    <t xml:space="preserve">entered into a Sale and Purchase Agreement with Lioaning Dayang Bio Energy Co. Ltd. to acquire an industrial </t>
  </si>
  <si>
    <t xml:space="preserve">land in Ying Kou, Lioaning Province, China for a consideration of Renminbi (RMB) 14,666,740 (equivalent to </t>
  </si>
  <si>
    <t xml:space="preserve">approximately RM6,670,000). An announcement was made to the Bursa Malaysia on 26 December 2007. The </t>
  </si>
  <si>
    <t xml:space="preserve">balance proceeds of 50% is not paid pending the issuance of qualified individual document of title and the finalisation </t>
  </si>
  <si>
    <t>d</t>
  </si>
  <si>
    <t>e</t>
  </si>
  <si>
    <t xml:space="preserve">On 21 January 2008, the Company has announced that it had on 21 January 2008 entered into a Memorandum of </t>
  </si>
  <si>
    <t xml:space="preserve">Understanding ("MOU") with Biodeal Pharmaceutical Private Limited ("BPPL") to subscribe for a controlling and </t>
  </si>
  <si>
    <t>majority stake in BPPL in line with the overseas expansion program.</t>
  </si>
  <si>
    <t>during the Company's Extraordinary General Meeting held on 27 November 2007:-</t>
  </si>
  <si>
    <t>The Group has entered into the following:</t>
  </si>
  <si>
    <t>Leasehold land and building</t>
  </si>
  <si>
    <t>2008</t>
  </si>
  <si>
    <t>Subdivision of shares to RM0.10 each</t>
  </si>
  <si>
    <t>Warrant reserve</t>
  </si>
  <si>
    <t>3 months ended</t>
  </si>
  <si>
    <t>Exchange differences arising from the settlement of foreign currency transactions and from the translation of foreign</t>
  </si>
  <si>
    <t>currency monetary assets and liabilities, and the gain or loss arising from commodity hedging are included in the income</t>
  </si>
  <si>
    <t>statement.</t>
  </si>
  <si>
    <t>The Company does not foresee any significant credit and market risks posed by the above off balance sheet financial</t>
  </si>
  <si>
    <t>instruments.</t>
  </si>
  <si>
    <t>There is no cash requirement as the Company uses fixed forward foreign exchange contracts and commodity contracts</t>
  </si>
  <si>
    <t>as its hedging instrument.</t>
  </si>
  <si>
    <t>n/a</t>
  </si>
  <si>
    <t>Done</t>
  </si>
  <si>
    <t>eligible executives of the Company and its subsidiaries.</t>
  </si>
  <si>
    <t xml:space="preserve">On 8 October 2007, the Company had announced the following proposal, which were approved by the shareholders </t>
  </si>
  <si>
    <t xml:space="preserve">-  an executives’ share option scheme (“ESOS”) for the benefit of the eligible directors of the Company and </t>
  </si>
  <si>
    <t>Profit before tax</t>
  </si>
  <si>
    <t xml:space="preserve"> </t>
  </si>
  <si>
    <t>Profit after tax</t>
  </si>
  <si>
    <t>Group Revenue</t>
  </si>
  <si>
    <t>Group profit before tax</t>
  </si>
  <si>
    <t>Carotech Segment</t>
  </si>
  <si>
    <t>Hovid Segment</t>
  </si>
  <si>
    <t>Net profit after tax</t>
  </si>
  <si>
    <t>Net Profit for the period (basic &amp; diluted)</t>
  </si>
  <si>
    <t>Number of ordinary shares</t>
  </si>
  <si>
    <t>Effects of Warrants</t>
  </si>
  <si>
    <t>Weighted average number of ordinary shares (diluted)</t>
  </si>
  <si>
    <t>- Diluted at nominal value of RM0.10 per share</t>
  </si>
  <si>
    <t>Sen</t>
  </si>
  <si>
    <t>Basic</t>
  </si>
  <si>
    <t>Diluted</t>
  </si>
  <si>
    <t>Earnings per share</t>
  </si>
  <si>
    <t>Earnings per share at nominal value of RM0.10 per share:-</t>
  </si>
  <si>
    <t>full exercise of the Warrants issued.</t>
  </si>
  <si>
    <t>Weighted average number of ordinary shares (basic)</t>
  </si>
  <si>
    <t/>
  </si>
  <si>
    <t>Current Assets</t>
  </si>
  <si>
    <t>Share Capital</t>
  </si>
  <si>
    <t>Share Premium</t>
  </si>
  <si>
    <t>Retained Earnings</t>
  </si>
  <si>
    <t>Minority Interest</t>
  </si>
  <si>
    <t>Non-Current Liabilities</t>
  </si>
  <si>
    <t>Deferred Tax Liabilities</t>
  </si>
  <si>
    <t>Term Loans</t>
  </si>
  <si>
    <t>Hire-Purchase Creditors</t>
  </si>
  <si>
    <t>Provision For Retirement Benefit</t>
  </si>
  <si>
    <t>Current Liabilities</t>
  </si>
  <si>
    <t>Trade Creditors</t>
  </si>
  <si>
    <t>Other Creditors And Accruals</t>
  </si>
  <si>
    <t>Short Term Borrowings</t>
  </si>
  <si>
    <t xml:space="preserve">Bank Overdrafts </t>
  </si>
  <si>
    <t>Tax Payable</t>
  </si>
  <si>
    <t>Total Liabilities</t>
  </si>
  <si>
    <t>Total Equity And Liabilities</t>
  </si>
  <si>
    <t>Net Assets Per Share Attributable To Ordinary Equity Holders Of The Company (Sen)</t>
  </si>
  <si>
    <t>ended 30/06/08</t>
  </si>
  <si>
    <t>12 months ended</t>
  </si>
  <si>
    <t>30 June</t>
  </si>
  <si>
    <t>Amount owing by jointly controlled entity</t>
  </si>
  <si>
    <t>Non-Current Assets</t>
  </si>
  <si>
    <t>Total assets</t>
  </si>
  <si>
    <t>Effect of exchange rate changes</t>
  </si>
  <si>
    <t>YEAR ENDED 30 JUNE 2008</t>
  </si>
  <si>
    <t>YEAR ENDED 30 JUNE 2007</t>
  </si>
  <si>
    <t>Surplus on revaluation of freehold land and buildings</t>
  </si>
  <si>
    <t>Write back of deferred tax</t>
  </si>
  <si>
    <t>Group adjustment for investment property to reserves</t>
  </si>
  <si>
    <t>At 30 June 2008 (Nominal Value of RM0.10 per share)</t>
  </si>
  <si>
    <t xml:space="preserve">The Board of Directors declared an interim tax exempt dividend of 1.1 sen per ordinary share in respect of the </t>
  </si>
  <si>
    <t>ended 30 June</t>
  </si>
  <si>
    <t>There were no significant related parties transactions in this reporting quarter and financial year.</t>
  </si>
  <si>
    <t>The Group's capital commitments not provided for in the interim financial statements as at 30 June 2008 are as follows:</t>
  </si>
  <si>
    <t>Authorised and contracted</t>
  </si>
  <si>
    <t>Authorised but not contracted</t>
  </si>
  <si>
    <t>Buildings</t>
  </si>
  <si>
    <t>Total capital commitments</t>
  </si>
  <si>
    <t>compared with the same period for the financial year 2007 of RM58.9 million. Profit before taxation ("PBT") of</t>
  </si>
  <si>
    <t xml:space="preserve">2007. The higher revenue for the current financial quarter was due to largely to higher sales of both the biodiesel </t>
  </si>
  <si>
    <t>and oleochemical products, and to some extend the pharmaceutical products.</t>
  </si>
  <si>
    <t>Details of Group’s bank borrowings as at 30 June 2008 are as follows :-</t>
  </si>
  <si>
    <t>EQUITY AND LIABILITIES</t>
  </si>
  <si>
    <t>Equity Attributable To Equity Holders Of The Company</t>
  </si>
  <si>
    <t>Condensed consolidated balance sheet (Unaudited)</t>
  </si>
  <si>
    <t>Condensed consolidated income statement (unaudited)</t>
  </si>
  <si>
    <t>for the financial year ended 30 June 2008</t>
  </si>
  <si>
    <t>Depreciation &amp; amortisation</t>
  </si>
  <si>
    <t>Share of results of a jointly controlled entity</t>
  </si>
  <si>
    <t>Net profit for the period / year</t>
  </si>
  <si>
    <t xml:space="preserve">The quarterly financial report is unaudited and has been prepared in compliance with FRS 134, Interim Financial </t>
  </si>
  <si>
    <t>Reporting and Chapter 9 paragraph  9.22 of the Listing Requirements of Bursa Malaysia Securities Berhad.</t>
  </si>
  <si>
    <t xml:space="preserve">The quarterly financial report should be read in conjunction with the audited financial statements of the Company for </t>
  </si>
  <si>
    <t>the year ended 30 June 2007.</t>
  </si>
  <si>
    <t>A1</t>
  </si>
  <si>
    <t>Condensed consolidated statement of changes in equity (unaudited)</t>
  </si>
  <si>
    <t>Condensed consolidated cash flow statement (unaudited)</t>
  </si>
  <si>
    <t>A2</t>
  </si>
  <si>
    <t>A3</t>
  </si>
  <si>
    <t>LR</t>
  </si>
  <si>
    <t>Part A</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</si>
  <si>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</si>
  <si>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</si>
  <si>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</si>
  <si>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</si>
  <si>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</si>
  <si>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</si>
  <si>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</si>
  <si>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</si>
  <si>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</si>
  <si>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</si>
  <si>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</si>
  <si>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</si>
  <si>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</si>
  <si>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</si>
  <si>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</si>
  <si>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</si>
  <si>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</si>
  <si>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</si>
  <si>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</si>
  <si>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</si>
  <si>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</si>
  <si>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</si>
  <si>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</si>
  <si>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</si>
  <si>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3a</t>
  </si>
  <si>
    <t>9a</t>
  </si>
  <si>
    <t xml:space="preserve">The business operations of the Group were not materially affected by any seasonal or cyclical factors during the quarter </t>
  </si>
  <si>
    <t>under review.</t>
  </si>
  <si>
    <t>Unusual items affecting assets, liabilities, equities, net income or cash flows</t>
  </si>
  <si>
    <t>There were no changes in estimates that have had a material effect in the current quarter under review.</t>
  </si>
  <si>
    <t>held as treasury shares and resale of treasury shares for the current quarter and financial year.</t>
  </si>
  <si>
    <t>Valuation of property, plant and equipment</t>
  </si>
  <si>
    <t>statements as no revaluation has been carried out since 30 June 2007.</t>
  </si>
  <si>
    <t xml:space="preserve">The valuation of land and buildings has been brought forward without amendment from the previous audited financial </t>
  </si>
  <si>
    <t>There were no material subsequent events for the financial year ended 30 June 2008 up to the date of this report.</t>
  </si>
  <si>
    <t>Explanatory Notes Pursuant to the Listing Requirement of Bursa Malaysia Securitites Berhad</t>
  </si>
  <si>
    <t>Quarterly financial report (unaudited)</t>
  </si>
  <si>
    <t>Explanatory Notes as per FRS 134, Interim Financial Reporting</t>
  </si>
  <si>
    <t>B1</t>
  </si>
  <si>
    <t>B2</t>
  </si>
  <si>
    <t>B3</t>
  </si>
  <si>
    <t>B4</t>
  </si>
  <si>
    <t>B5</t>
  </si>
  <si>
    <t>B6</t>
  </si>
  <si>
    <t>B7</t>
  </si>
  <si>
    <t>B8</t>
  </si>
  <si>
    <t>B9</t>
  </si>
  <si>
    <t>B10</t>
  </si>
  <si>
    <t>B11</t>
  </si>
  <si>
    <t>B12</t>
  </si>
  <si>
    <t>B13</t>
  </si>
  <si>
    <t xml:space="preserve">The Group's revenue for the current financial quarter ended 30 June 2008 of RM64.9 million was 10% higher </t>
  </si>
  <si>
    <t xml:space="preserve">The lower PBT was mainly attributed to higher raw material cost, especially the crude palm oil, at a subsidiary, </t>
  </si>
  <si>
    <t xml:space="preserve">subsidiary, Carotech Bhd, to improve, given the commitment to increase the production capacity to 120,000 metric </t>
  </si>
  <si>
    <t xml:space="preserve">tonnes per annum expected by December 2008. </t>
  </si>
  <si>
    <t>Profit forecast, profit guarantee and internal targets</t>
  </si>
  <si>
    <t xml:space="preserve">announcements made. </t>
  </si>
  <si>
    <t xml:space="preserve">The Group did not provide any profit forecast, profit guarantee and internal targets in any public document or any </t>
  </si>
  <si>
    <t xml:space="preserve">12 months </t>
  </si>
  <si>
    <t xml:space="preserve">On 11 July 2008, the Company further announced that Company, Biodeal Pharmaceuticals Private Limited ("JVCo") </t>
  </si>
  <si>
    <t>to the MOU entered on 21 January 2008.</t>
  </si>
  <si>
    <t>and the existing shareholders of JVCo had on 11 July 2008 entered into a conditional Shareholders' Agreement pursuant</t>
  </si>
  <si>
    <t>Status of corporate proposal</t>
  </si>
  <si>
    <t>weighted average number of ordinary shares in issue during the current financial year ended 30 June 2008.</t>
  </si>
  <si>
    <t>The basic earnings per share has been calculated by dividing the Group's net profit attributable to shareholders by the</t>
  </si>
  <si>
    <t xml:space="preserve">For the purpose of calculating diluted earnings per share, the profit attributable to shareholders and the weighted </t>
  </si>
  <si>
    <t xml:space="preserve">average number of ordinary shares in issue during the period have been adjusted for the dilutive effects of all potential </t>
  </si>
  <si>
    <t>Goh Tian Hock</t>
  </si>
  <si>
    <t>Ng Yuet Seam</t>
  </si>
  <si>
    <t>Joint Secretaries</t>
  </si>
  <si>
    <t xml:space="preserve">On 26 June 2008, the Company's subsidiary, Carotech Bhd announced the incorporation of a wholly-owned subsidiary </t>
  </si>
  <si>
    <t xml:space="preserve">in Malaysia, Carotech Bio-Vits Sdn Bhd ("CBV") with an issued and fully paid-up share capital of RM2.00 comprising </t>
  </si>
  <si>
    <t xml:space="preserve">2 ordinary shares of RM1.00 each.  The principal activity of CBV is processing and extracting constituents of palm oil </t>
  </si>
  <si>
    <t xml:space="preserve">and other agricultural products for the purpose of manufacturing and producing pharmaceutical and oleochemical </t>
  </si>
  <si>
    <t>products.</t>
  </si>
  <si>
    <t>There were no other changes to the composition of the group in the reporting quarter.</t>
  </si>
  <si>
    <t xml:space="preserve">The comparative figures were recomputed based on the enlarged number of ordinary shares in issue assuming </t>
  </si>
  <si>
    <t>Prepaid lease payment</t>
  </si>
  <si>
    <t>Investment property</t>
  </si>
  <si>
    <t>At 30 June 2007 (Nominal Value of RM0.10 per share)</t>
  </si>
  <si>
    <t>Net profit for the year</t>
  </si>
  <si>
    <t>Cash (used in)/generated from operating activities</t>
  </si>
  <si>
    <t>Net cash used in investing activities</t>
  </si>
  <si>
    <t>Net cash generated from financing activities</t>
  </si>
  <si>
    <t>Net (decrease)/increase in cash and cash equivalents</t>
  </si>
  <si>
    <t>Cash and cash equivalents at beginning of the year</t>
  </si>
  <si>
    <t>Cash and cash equivalents at end of the year</t>
  </si>
  <si>
    <t>effective for the financial year beginning 1 July 2007:</t>
  </si>
  <si>
    <t>nature, size or incidence for the year ended 30 June 2008.</t>
  </si>
  <si>
    <t>The Group does not have any material contingent liabilities as at the date of this report.</t>
  </si>
  <si>
    <t xml:space="preserve">Carotech Bhd. The present higher production capacity of a subsidiary, Carotech Bhd, has resulted in the increase </t>
  </si>
  <si>
    <t>in phytonutrient work-in-progress stocks during the financial quarter.</t>
  </si>
  <si>
    <t>especially the crude palm oil, at Carotech Bhd.</t>
  </si>
  <si>
    <t>(b)  Commodity hedging contracts to manage exposure to fluctuations in the purchase price of crude palm oil ("CPO").</t>
  </si>
  <si>
    <t>ordinary shares, ie, warrants in issue.</t>
  </si>
  <si>
    <t>Net profit attributable to shareholders</t>
  </si>
  <si>
    <t>of shareholders agreement for the issue of ordinary shares in YKC for the settlement of the balance proceeds of 50%.</t>
  </si>
  <si>
    <t>Investment in jointly controlled entity</t>
  </si>
  <si>
    <t>Other operating income</t>
  </si>
  <si>
    <t>Error flag</t>
  </si>
  <si>
    <t>financial year ending 30 June 2008, which was paid on 1st July 2008.</t>
  </si>
  <si>
    <t>RM3.3 million was however, 72% lower compared with RM11.6 million in the same period for the financial year</t>
  </si>
  <si>
    <t>As compared to the preceding quarter ended 31 March 2008, the Group registered an increase in revenue of 23% but</t>
  </si>
  <si>
    <t xml:space="preserve">a decrease in pre-tax profit of 27%.  The drop in PBT margin of about 3% was mainly due to higher raw material cost, </t>
  </si>
  <si>
    <t>On 27 August 2008, the Board of Directors authorised this interim report for issue.</t>
  </si>
  <si>
    <t xml:space="preserve">As at 22 August 2008 (the latest practicable date which is not earlier than 7 days from the date of issue of the </t>
  </si>
  <si>
    <t xml:space="preserve">On 22 August 2008, the Company announced that Hovid International Limited (“HIL”), a wholly-owned subsidiary of </t>
  </si>
  <si>
    <t xml:space="preserve">the Company, has incorporated AGROVID S.A. (“AGROVID”) as its subsidiary in Republic of Colombia.  AGROVID </t>
  </si>
  <si>
    <t>was incorporated on 19 August 2008 with an authorised, subscribed and paid-up capital of One Hundred Million Pesos</t>
  </si>
  <si>
    <t xml:space="preserve">($100,000,000.00) divided into One Thousand (1,000) registered shares, ordinary and of nominal capital of One Hundred </t>
  </si>
  <si>
    <t xml:space="preserve">Thousand ($100,000.00) Pesos each. </t>
  </si>
  <si>
    <t xml:space="preserve">AGROVID is principally engaged in agroindustrial exploitation of productive species and cultivation and </t>
  </si>
  <si>
    <t>commercialization of agricultural crops and livestocks.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</si>
</sst>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409]dddd\,\ mmmm\ dd\,\ yyyy"/>
    <numFmt numFmtId="179" formatCode="mm/dd/yy;@"/>
    <numFmt numFmtId="180" formatCode="_(* #,##0.0_);_(* \(#,##0.0\);_(* &quot;-&quot;??_);_(@_)"/>
    <numFmt numFmtId="181" formatCode="_(* #,##0_);_(* \(#,##0\);_(* &quot;-&quot;??_);_(@_)"/>
    <numFmt numFmtId="182" formatCode="dd/mm/yy;@"/>
    <numFmt numFmtId="183" formatCode="[$-409]h:mm:ss\ AM/PM"/>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409]dd\-mmm\-yy;@"/>
    <numFmt numFmtId="190" formatCode="[$-409]d\-mmm;@"/>
    <numFmt numFmtId="191" formatCode="0.0_);[Red]\(0.0\)"/>
    <numFmt numFmtId="192" formatCode="#,##0.0_);[Red]\(#,##0.0\)"/>
    <numFmt numFmtId="193" formatCode="#,##0.0"/>
    <numFmt numFmtId="194" formatCode="0.0"/>
    <numFmt numFmtId="195" formatCode="0\ "/>
    <numFmt numFmtId="196" formatCode="_(* #,##0_)\ ;_(* \(#,##0\)\ ;_(* &quot;-&quot;??_)\ ;_(@_)\ "/>
    <numFmt numFmtId="197" formatCode="0.0%"/>
  </numFmts>
  <fonts count="55">
    <font>
      <sz val="10"/>
      <name val="Arial"/>
      <family val="0"/>
    </font>
    <font>
      <sz val="8"/>
      <name val="Arial"/>
      <family val="2"/>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sz val="10"/>
      <name val="Times New Roman"/>
      <family val="1"/>
    </font>
    <font>
      <sz val="16"/>
      <name val="Times New Roman"/>
      <family val="1"/>
    </font>
    <font>
      <b/>
      <u val="single"/>
      <sz val="11"/>
      <name val="Times New Roman"/>
      <family val="1"/>
    </font>
    <font>
      <u val="single"/>
      <sz val="10"/>
      <color indexed="12"/>
      <name val="Arial"/>
      <family val="2"/>
    </font>
    <font>
      <u val="single"/>
      <sz val="10"/>
      <color indexed="36"/>
      <name val="Arial"/>
      <family val="2"/>
    </font>
    <font>
      <sz val="8"/>
      <name val="Tahoma"/>
      <family val="2"/>
    </font>
    <font>
      <sz val="11"/>
      <color indexed="10"/>
      <name val="Times New Roman"/>
      <family val="1"/>
    </font>
    <font>
      <b/>
      <sz val="11"/>
      <color indexed="10"/>
      <name val="Times New Roman"/>
      <family val="1"/>
    </font>
    <font>
      <sz val="12"/>
      <color indexed="10"/>
      <name val="Times New Roman"/>
      <family val="1"/>
    </font>
    <font>
      <u val="single"/>
      <sz val="11"/>
      <name val="Times New Roman"/>
      <family val="1"/>
    </font>
    <font>
      <b/>
      <i/>
      <sz val="11"/>
      <name val="Times New Roman"/>
      <family val="1"/>
    </font>
    <font>
      <i/>
      <sz val="11"/>
      <name val="Times New Roman"/>
      <family val="1"/>
    </font>
    <font>
      <sz val="16"/>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b/>
      <sz val="11"/>
      <color indexed="8"/>
      <name val="Times New Roman"/>
      <family val="1"/>
    </font>
    <font>
      <b/>
      <sz val="8"/>
      <name val="Times New Roman"/>
      <family val="1"/>
    </font>
    <font>
      <sz val="12"/>
      <name val="Arial"/>
      <family val="2"/>
    </font>
    <font>
      <sz val="10"/>
      <color indexed="10"/>
      <name val="Times New Roman"/>
      <family val="1"/>
    </font>
    <font>
      <b/>
      <sz val="12"/>
      <name val="Arial"/>
      <family val="2"/>
    </font>
    <font>
      <strike/>
      <sz val="11"/>
      <name val="Times New Roman"/>
      <family val="1"/>
    </font>
    <font>
      <sz val="11"/>
      <color indexed="22"/>
      <name val="Times New Roman"/>
      <family val="1"/>
    </font>
    <font>
      <b/>
      <sz val="11"/>
      <color indexed="22"/>
      <name val="Times New Roman"/>
      <family val="1"/>
    </font>
    <font>
      <b/>
      <sz val="8"/>
      <color indexed="10"/>
      <name val="Times New Roman"/>
      <family val="1"/>
    </font>
    <font>
      <b/>
      <sz val="11"/>
      <color indexed="9"/>
      <name val="Times New Roman"/>
      <family val="1"/>
    </font>
    <font>
      <sz val="10"/>
      <color indexed="10"/>
      <name val="Arial"/>
      <family val="0"/>
    </font>
    <font>
      <u val="single"/>
      <sz val="11"/>
      <color indexed="10"/>
      <name val="Times New Roman"/>
      <family val="1"/>
    </font>
    <font>
      <sz val="12"/>
      <color indexed="10"/>
      <name val="Arial"/>
      <family val="2"/>
    </font>
    <font>
      <strike/>
      <sz val="11"/>
      <color indexed="10"/>
      <name val="Times New Roman"/>
      <family val="1"/>
    </font>
    <font>
      <i/>
      <sz val="11"/>
      <color indexed="10"/>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medium"/>
      <right style="medium"/>
      <top>
        <color indexed="63"/>
      </top>
      <bottom>
        <color indexed="63"/>
      </bottom>
    </border>
    <border>
      <left style="medium"/>
      <right style="medium"/>
      <top style="thin"/>
      <bottom style="double"/>
    </border>
    <border>
      <left style="medium"/>
      <right style="medium"/>
      <top>
        <color indexed="63"/>
      </top>
      <bottom style="mediu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medium"/>
      <right style="medium"/>
      <top>
        <color indexed="63"/>
      </top>
      <bottom style="thin"/>
    </border>
    <border>
      <left>
        <color indexed="63"/>
      </left>
      <right style="medium"/>
      <top style="thin"/>
      <bottom style="double"/>
    </border>
    <border>
      <left style="medium"/>
      <right>
        <color indexed="63"/>
      </right>
      <top>
        <color indexed="63"/>
      </top>
      <bottom style="thin"/>
    </border>
    <border>
      <left style="medium"/>
      <right style="medium"/>
      <top style="medium"/>
      <bottom>
        <color indexed="63"/>
      </bottom>
    </border>
    <border>
      <left>
        <color indexed="63"/>
      </left>
      <right style="medium"/>
      <top style="medium"/>
      <bottom>
        <color indexed="63"/>
      </bottom>
    </border>
    <border>
      <left style="medium"/>
      <right style="medium"/>
      <top style="thin"/>
      <bottom style="thin"/>
    </border>
    <border>
      <left style="medium"/>
      <right style="medium"/>
      <top style="thin"/>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left style="medium"/>
      <right>
        <color indexed="63"/>
      </right>
      <top style="thin"/>
      <bottom style="medium"/>
    </border>
    <border>
      <left style="medium"/>
      <right style="medium"/>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style="medium"/>
      <right style="thin"/>
      <top style="thin"/>
      <bottom style="double"/>
    </border>
    <border>
      <left style="thin"/>
      <right style="medium"/>
      <top style="thin"/>
      <bottom style="double"/>
    </border>
    <border>
      <left style="medium"/>
      <right style="thin"/>
      <top style="medium"/>
      <bottom>
        <color indexed="63"/>
      </bottom>
    </border>
    <border>
      <left style="medium"/>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4"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54">
    <xf numFmtId="0" fontId="0" fillId="0" borderId="0" xfId="0" applyAlignment="1">
      <alignment/>
    </xf>
    <xf numFmtId="0" fontId="4" fillId="0" borderId="0" xfId="0" applyFont="1" applyAlignment="1">
      <alignment/>
    </xf>
    <xf numFmtId="181" fontId="4" fillId="0" borderId="0" xfId="42" applyNumberFormat="1" applyFont="1" applyAlignment="1">
      <alignment/>
    </xf>
    <xf numFmtId="0" fontId="4" fillId="0" borderId="0" xfId="0" applyFont="1" applyFill="1" applyAlignment="1">
      <alignment/>
    </xf>
    <xf numFmtId="0" fontId="5" fillId="0" borderId="0" xfId="0" applyFont="1" applyFill="1" applyAlignment="1">
      <alignment/>
    </xf>
    <xf numFmtId="0" fontId="4" fillId="24" borderId="0" xfId="0" applyFont="1" applyFill="1" applyAlignment="1">
      <alignment/>
    </xf>
    <xf numFmtId="0" fontId="7" fillId="0" borderId="0" xfId="0" applyFont="1" applyAlignment="1">
      <alignment/>
    </xf>
    <xf numFmtId="0" fontId="8"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24" borderId="0" xfId="0" applyFont="1" applyFill="1" applyAlignment="1">
      <alignment/>
    </xf>
    <xf numFmtId="0" fontId="2" fillId="0" borderId="0" xfId="0" applyFont="1" applyAlignment="1">
      <alignment/>
    </xf>
    <xf numFmtId="0" fontId="6" fillId="0" borderId="12" xfId="0" applyFont="1" applyBorder="1" applyAlignment="1">
      <alignment horizontal="center"/>
    </xf>
    <xf numFmtId="0" fontId="2" fillId="0" borderId="13" xfId="0" applyFont="1" applyBorder="1" applyAlignment="1">
      <alignment horizontal="center"/>
    </xf>
    <xf numFmtId="0" fontId="6"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6" fillId="0" borderId="0" xfId="0" applyFont="1" applyBorder="1" applyAlignment="1">
      <alignment horizontal="center"/>
    </xf>
    <xf numFmtId="181" fontId="6" fillId="0" borderId="0" xfId="42" applyNumberFormat="1" applyFont="1" applyAlignment="1">
      <alignment/>
    </xf>
    <xf numFmtId="43" fontId="2" fillId="0" borderId="14" xfId="42" applyFont="1" applyBorder="1" applyAlignment="1">
      <alignment horizontal="right"/>
    </xf>
    <xf numFmtId="43" fontId="2" fillId="0" borderId="14" xfId="42" applyFont="1" applyBorder="1" applyAlignment="1">
      <alignment horizontal="right" wrapText="1"/>
    </xf>
    <xf numFmtId="0" fontId="2" fillId="24" borderId="10" xfId="0" applyFont="1" applyFill="1" applyBorder="1" applyAlignment="1">
      <alignment/>
    </xf>
    <xf numFmtId="0" fontId="6" fillId="24" borderId="10" xfId="0" applyFont="1" applyFill="1" applyBorder="1" applyAlignment="1">
      <alignment/>
    </xf>
    <xf numFmtId="181" fontId="6" fillId="24" borderId="15" xfId="42" applyNumberFormat="1" applyFont="1" applyFill="1" applyBorder="1" applyAlignment="1">
      <alignment horizontal="right"/>
    </xf>
    <xf numFmtId="181" fontId="2" fillId="24" borderId="16" xfId="42" applyNumberFormat="1" applyFont="1" applyFill="1" applyBorder="1" applyAlignment="1">
      <alignment horizontal="right"/>
    </xf>
    <xf numFmtId="181" fontId="2" fillId="24" borderId="12" xfId="42" applyNumberFormat="1" applyFont="1" applyFill="1" applyBorder="1" applyAlignment="1">
      <alignment horizontal="right"/>
    </xf>
    <xf numFmtId="43" fontId="2" fillId="24" borderId="15" xfId="42" applyFont="1" applyFill="1" applyBorder="1" applyAlignment="1">
      <alignment horizontal="right"/>
    </xf>
    <xf numFmtId="181" fontId="2" fillId="24" borderId="15" xfId="42" applyNumberFormat="1" applyFont="1" applyFill="1" applyBorder="1" applyAlignment="1">
      <alignment horizontal="right"/>
    </xf>
    <xf numFmtId="192" fontId="2" fillId="24" borderId="17" xfId="42" applyNumberFormat="1" applyFont="1" applyFill="1" applyBorder="1" applyAlignment="1">
      <alignment horizontal="right"/>
    </xf>
    <xf numFmtId="0" fontId="2" fillId="24" borderId="10" xfId="0" applyFont="1" applyFill="1" applyBorder="1" applyAlignment="1">
      <alignment wrapText="1"/>
    </xf>
    <xf numFmtId="0" fontId="6" fillId="24" borderId="11" xfId="0" applyFont="1" applyFill="1" applyBorder="1" applyAlignment="1" quotePrefix="1">
      <alignment wrapText="1"/>
    </xf>
    <xf numFmtId="194" fontId="2" fillId="24" borderId="17" xfId="42" applyNumberFormat="1" applyFont="1" applyFill="1" applyBorder="1" applyAlignment="1">
      <alignment horizontal="right"/>
    </xf>
    <xf numFmtId="43" fontId="2" fillId="0" borderId="18" xfId="42" applyFont="1" applyBorder="1" applyAlignment="1">
      <alignment horizontal="right"/>
    </xf>
    <xf numFmtId="43" fontId="2" fillId="0" borderId="19" xfId="42" applyFont="1" applyBorder="1" applyAlignment="1">
      <alignment horizontal="right"/>
    </xf>
    <xf numFmtId="43" fontId="2" fillId="0" borderId="20" xfId="42" applyFont="1" applyBorder="1" applyAlignment="1">
      <alignment horizontal="right"/>
    </xf>
    <xf numFmtId="43" fontId="2" fillId="0" borderId="21" xfId="42" applyFont="1" applyBorder="1" applyAlignment="1">
      <alignment horizontal="right"/>
    </xf>
    <xf numFmtId="43" fontId="2" fillId="0" borderId="22" xfId="42" applyFont="1" applyBorder="1" applyAlignment="1">
      <alignment horizontal="right"/>
    </xf>
    <xf numFmtId="43" fontId="2" fillId="0" borderId="10" xfId="42" applyFont="1" applyBorder="1" applyAlignment="1">
      <alignment horizontal="right"/>
    </xf>
    <xf numFmtId="43" fontId="2" fillId="0" borderId="23" xfId="42" applyFont="1" applyBorder="1" applyAlignment="1">
      <alignment horizontal="right"/>
    </xf>
    <xf numFmtId="43" fontId="2" fillId="0" borderId="24" xfId="42" applyFont="1" applyBorder="1" applyAlignment="1">
      <alignment horizontal="right"/>
    </xf>
    <xf numFmtId="181" fontId="6" fillId="24" borderId="25" xfId="42" applyNumberFormat="1" applyFont="1" applyFill="1" applyBorder="1" applyAlignment="1">
      <alignment horizontal="right"/>
    </xf>
    <xf numFmtId="181" fontId="6" fillId="24" borderId="12" xfId="42" applyNumberFormat="1" applyFont="1" applyFill="1" applyBorder="1" applyAlignment="1">
      <alignment horizontal="right"/>
    </xf>
    <xf numFmtId="43" fontId="2" fillId="0" borderId="15" xfId="42" applyFont="1" applyBorder="1" applyAlignment="1">
      <alignment horizontal="right"/>
    </xf>
    <xf numFmtId="43" fontId="2" fillId="0" borderId="26" xfId="42" applyFont="1" applyBorder="1" applyAlignment="1">
      <alignment horizontal="right"/>
    </xf>
    <xf numFmtId="0" fontId="2" fillId="24" borderId="21" xfId="0" applyFont="1" applyFill="1" applyBorder="1" applyAlignment="1">
      <alignment/>
    </xf>
    <xf numFmtId="0" fontId="2" fillId="0" borderId="10" xfId="0" applyFont="1" applyBorder="1" applyAlignment="1">
      <alignment/>
    </xf>
    <xf numFmtId="0" fontId="2" fillId="24" borderId="11" xfId="0" applyFont="1" applyFill="1" applyBorder="1" applyAlignment="1">
      <alignment wrapText="1"/>
    </xf>
    <xf numFmtId="181" fontId="2" fillId="24" borderId="27" xfId="42" applyNumberFormat="1" applyFont="1" applyFill="1" applyBorder="1" applyAlignment="1">
      <alignment horizontal="right"/>
    </xf>
    <xf numFmtId="191" fontId="2" fillId="24" borderId="13" xfId="42" applyNumberFormat="1" applyFont="1" applyFill="1" applyBorder="1" applyAlignment="1">
      <alignment horizontal="right"/>
    </xf>
    <xf numFmtId="43" fontId="2" fillId="24" borderId="26" xfId="42" applyFont="1" applyFill="1" applyBorder="1" applyAlignment="1">
      <alignment horizontal="right"/>
    </xf>
    <xf numFmtId="0" fontId="8" fillId="24" borderId="0" xfId="0" applyFont="1" applyFill="1" applyAlignment="1">
      <alignment/>
    </xf>
    <xf numFmtId="43" fontId="2" fillId="0" borderId="28" xfId="42" applyFont="1" applyBorder="1" applyAlignment="1" quotePrefix="1">
      <alignment horizontal="right"/>
    </xf>
    <xf numFmtId="195" fontId="2" fillId="0" borderId="29" xfId="42" applyNumberFormat="1" applyFont="1" applyBorder="1" applyAlignment="1" quotePrefix="1">
      <alignment horizontal="right"/>
    </xf>
    <xf numFmtId="195" fontId="2" fillId="0" borderId="30" xfId="42" applyNumberFormat="1" applyFont="1" applyBorder="1" applyAlignment="1">
      <alignment horizontal="right"/>
    </xf>
    <xf numFmtId="43" fontId="2" fillId="0" borderId="17" xfId="42" applyFont="1" applyBorder="1" applyAlignment="1">
      <alignment horizontal="right"/>
    </xf>
    <xf numFmtId="0" fontId="6" fillId="24" borderId="10" xfId="0" applyFont="1" applyFill="1" applyBorder="1" applyAlignment="1">
      <alignment vertical="top"/>
    </xf>
    <xf numFmtId="181" fontId="6" fillId="24" borderId="25" xfId="42" applyNumberFormat="1" applyFont="1" applyFill="1" applyBorder="1" applyAlignment="1">
      <alignment horizontal="right" vertical="top"/>
    </xf>
    <xf numFmtId="43" fontId="2" fillId="0" borderId="13" xfId="42" applyFont="1" applyBorder="1" applyAlignment="1">
      <alignment horizontal="right"/>
    </xf>
    <xf numFmtId="43" fontId="2" fillId="24" borderId="30" xfId="42" applyFont="1" applyFill="1" applyBorder="1" applyAlignment="1">
      <alignment horizontal="right"/>
    </xf>
    <xf numFmtId="43" fontId="2" fillId="24" borderId="12" xfId="42" applyFont="1" applyFill="1" applyBorder="1" applyAlignment="1">
      <alignment horizontal="right"/>
    </xf>
    <xf numFmtId="43" fontId="2" fillId="24" borderId="25" xfId="42" applyFont="1" applyFill="1" applyBorder="1" applyAlignment="1">
      <alignment horizontal="right"/>
    </xf>
    <xf numFmtId="38" fontId="2" fillId="24" borderId="12" xfId="0" applyNumberFormat="1" applyFont="1" applyFill="1" applyBorder="1" applyAlignment="1">
      <alignment horizontal="right" wrapText="1"/>
    </xf>
    <xf numFmtId="181" fontId="6" fillId="24" borderId="15" xfId="42" applyNumberFormat="1" applyFont="1" applyFill="1" applyBorder="1" applyAlignment="1">
      <alignment horizontal="right"/>
    </xf>
    <xf numFmtId="181" fontId="6" fillId="24" borderId="26" xfId="42" applyNumberFormat="1" applyFont="1" applyFill="1" applyBorder="1" applyAlignment="1">
      <alignment horizontal="right"/>
    </xf>
    <xf numFmtId="181" fontId="6" fillId="24" borderId="31" xfId="42" applyNumberFormat="1" applyFont="1" applyFill="1" applyBorder="1" applyAlignment="1">
      <alignment horizontal="right"/>
    </xf>
    <xf numFmtId="181" fontId="6" fillId="24" borderId="32" xfId="42" applyNumberFormat="1" applyFont="1" applyFill="1" applyBorder="1" applyAlignment="1">
      <alignment horizontal="right"/>
    </xf>
    <xf numFmtId="0" fontId="6" fillId="0" borderId="15" xfId="0" applyFont="1" applyBorder="1" applyAlignment="1">
      <alignment/>
    </xf>
    <xf numFmtId="192" fontId="2" fillId="24" borderId="17" xfId="42" applyNumberFormat="1" applyFont="1" applyFill="1" applyBorder="1" applyAlignment="1">
      <alignment horizontal="right"/>
    </xf>
    <xf numFmtId="0" fontId="6" fillId="0" borderId="0" xfId="0" applyFont="1" applyAlignment="1">
      <alignment/>
    </xf>
    <xf numFmtId="0" fontId="13" fillId="0" borderId="0" xfId="0" applyFont="1" applyAlignment="1">
      <alignment/>
    </xf>
    <xf numFmtId="181" fontId="14" fillId="24" borderId="15" xfId="42" applyNumberFormat="1" applyFont="1" applyFill="1" applyBorder="1" applyAlignment="1">
      <alignment horizontal="right"/>
    </xf>
    <xf numFmtId="181" fontId="13" fillId="0" borderId="0" xfId="42" applyNumberFormat="1" applyFont="1" applyAlignment="1">
      <alignment/>
    </xf>
    <xf numFmtId="181" fontId="15" fillId="0" borderId="0" xfId="42" applyNumberFormat="1" applyFont="1" applyAlignment="1">
      <alignment/>
    </xf>
    <xf numFmtId="0" fontId="8" fillId="0" borderId="0" xfId="0" applyFont="1" applyFill="1" applyAlignment="1">
      <alignment/>
    </xf>
    <xf numFmtId="0" fontId="6" fillId="0" borderId="10" xfId="0" applyFont="1" applyFill="1" applyBorder="1" applyAlignment="1">
      <alignment/>
    </xf>
    <xf numFmtId="0" fontId="2" fillId="24" borderId="0" xfId="0" applyFont="1" applyFill="1" applyBorder="1" applyAlignment="1">
      <alignment horizontal="left" wrapText="1"/>
    </xf>
    <xf numFmtId="0" fontId="0" fillId="0" borderId="0" xfId="0" applyFont="1" applyBorder="1" applyAlignment="1">
      <alignment wrapText="1"/>
    </xf>
    <xf numFmtId="180" fontId="2" fillId="24" borderId="17" xfId="42" applyNumberFormat="1" applyFont="1" applyFill="1" applyBorder="1" applyAlignment="1">
      <alignment horizontal="right"/>
    </xf>
    <xf numFmtId="0" fontId="2" fillId="24" borderId="15" xfId="0" applyFont="1" applyFill="1" applyBorder="1" applyAlignment="1">
      <alignment horizontal="right"/>
    </xf>
    <xf numFmtId="0" fontId="2" fillId="0" borderId="0" xfId="0" applyFont="1" applyAlignment="1">
      <alignment horizontal="right"/>
    </xf>
    <xf numFmtId="0" fontId="2" fillId="0" borderId="0" xfId="0" applyNumberFormat="1" applyFont="1" applyFill="1" applyAlignment="1">
      <alignment horizontal="center"/>
    </xf>
    <xf numFmtId="0" fontId="6"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alignment/>
    </xf>
    <xf numFmtId="0" fontId="2" fillId="0" borderId="0" xfId="0" applyFont="1" applyFill="1" applyAlignment="1">
      <alignment horizontal="left"/>
    </xf>
    <xf numFmtId="0" fontId="6" fillId="0" borderId="0" xfId="0" applyFont="1" applyFill="1" applyAlignment="1">
      <alignment wrapText="1"/>
    </xf>
    <xf numFmtId="0" fontId="16" fillId="0" borderId="0" xfId="0" applyFont="1" applyFill="1" applyAlignment="1">
      <alignment horizontal="left"/>
    </xf>
    <xf numFmtId="1" fontId="6" fillId="0" borderId="0" xfId="57" applyNumberFormat="1" applyFont="1" applyFill="1" applyBorder="1" applyAlignment="1" applyProtection="1" quotePrefix="1">
      <alignment horizontal="justify" vertical="top" wrapText="1"/>
      <protection locked="0"/>
    </xf>
    <xf numFmtId="37" fontId="6" fillId="0" borderId="0" xfId="0" applyNumberFormat="1" applyFont="1" applyFill="1" applyAlignment="1">
      <alignment wrapText="1"/>
    </xf>
    <xf numFmtId="0" fontId="6" fillId="0" borderId="0" xfId="0" applyFont="1" applyFill="1" applyAlignment="1">
      <alignment/>
    </xf>
    <xf numFmtId="37" fontId="6" fillId="0" borderId="0" xfId="0" applyNumberFormat="1" applyFont="1" applyFill="1" applyAlignment="1">
      <alignment horizontal="justify" wrapText="1"/>
    </xf>
    <xf numFmtId="0" fontId="6" fillId="0" borderId="0" xfId="0" applyNumberFormat="1" applyFont="1" applyFill="1" applyAlignment="1">
      <alignment horizontal="left"/>
    </xf>
    <xf numFmtId="0" fontId="13" fillId="0" borderId="0" xfId="0" applyFont="1" applyFill="1" applyAlignment="1">
      <alignment/>
    </xf>
    <xf numFmtId="37" fontId="6" fillId="0" borderId="0" xfId="0" applyNumberFormat="1" applyFont="1" applyFill="1" applyAlignment="1">
      <alignment horizontal="justify"/>
    </xf>
    <xf numFmtId="181" fontId="6" fillId="0" borderId="0" xfId="42" applyNumberFormat="1" applyFont="1" applyFill="1" applyAlignment="1">
      <alignment horizontal="right"/>
    </xf>
    <xf numFmtId="181" fontId="6" fillId="0" borderId="0" xfId="42" applyNumberFormat="1" applyFont="1" applyFill="1" applyAlignment="1">
      <alignment horizontal="justify"/>
    </xf>
    <xf numFmtId="0" fontId="2" fillId="0" borderId="10" xfId="42" applyNumberFormat="1" applyFont="1" applyFill="1" applyBorder="1" applyAlignment="1" quotePrefix="1">
      <alignment horizontal="right" vertical="top" wrapText="1"/>
    </xf>
    <xf numFmtId="0" fontId="2" fillId="0" borderId="23" xfId="42" applyNumberFormat="1" applyFont="1" applyFill="1" applyBorder="1" applyAlignment="1" quotePrefix="1">
      <alignment horizontal="right" vertical="top" wrapText="1"/>
    </xf>
    <xf numFmtId="0" fontId="2" fillId="0" borderId="33" xfId="42" applyNumberFormat="1" applyFont="1" applyFill="1" applyBorder="1" applyAlignment="1">
      <alignment horizontal="right" vertical="top" wrapText="1"/>
    </xf>
    <xf numFmtId="43" fontId="2" fillId="0" borderId="11" xfId="42" applyFont="1" applyFill="1" applyBorder="1" applyAlignment="1">
      <alignment horizontal="right" vertical="top" wrapText="1"/>
    </xf>
    <xf numFmtId="43" fontId="2" fillId="0" borderId="34" xfId="42" applyFont="1" applyFill="1" applyBorder="1" applyAlignment="1">
      <alignment horizontal="right" vertical="top" wrapText="1"/>
    </xf>
    <xf numFmtId="38" fontId="6" fillId="0" borderId="23" xfId="0" applyNumberFormat="1" applyFont="1" applyFill="1" applyBorder="1" applyAlignment="1">
      <alignment horizontal="right" vertical="top" wrapText="1"/>
    </xf>
    <xf numFmtId="0" fontId="6" fillId="0" borderId="11"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left" vertical="top" wrapText="1"/>
    </xf>
    <xf numFmtId="0" fontId="2" fillId="0" borderId="0" xfId="0" applyFont="1" applyFill="1" applyAlignment="1">
      <alignment horizontal="center"/>
    </xf>
    <xf numFmtId="0" fontId="6" fillId="0" borderId="0" xfId="0" applyFont="1" applyFill="1" applyBorder="1" applyAlignment="1">
      <alignment horizontal="center" vertical="top" wrapText="1"/>
    </xf>
    <xf numFmtId="43" fontId="6" fillId="0" borderId="0" xfId="42"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35" xfId="0" applyFont="1" applyFill="1" applyBorder="1" applyAlignment="1">
      <alignment horizontal="left"/>
    </xf>
    <xf numFmtId="0" fontId="6" fillId="0" borderId="0" xfId="0" applyFont="1" applyFill="1" applyBorder="1" applyAlignment="1">
      <alignment/>
    </xf>
    <xf numFmtId="0" fontId="2" fillId="0" borderId="0" xfId="0" applyFont="1" applyFill="1" applyBorder="1" applyAlignment="1">
      <alignment horizontal="center"/>
    </xf>
    <xf numFmtId="0" fontId="6" fillId="0" borderId="10" xfId="0" applyFont="1" applyFill="1" applyBorder="1" applyAlignment="1">
      <alignment wrapText="1"/>
    </xf>
    <xf numFmtId="0" fontId="6" fillId="0" borderId="12" xfId="0" applyFont="1" applyFill="1" applyBorder="1" applyAlignment="1">
      <alignment vertical="top" wrapText="1"/>
    </xf>
    <xf numFmtId="38" fontId="6" fillId="0" borderId="17" xfId="0" applyNumberFormat="1" applyFont="1" applyFill="1" applyBorder="1" applyAlignment="1">
      <alignment horizontal="right"/>
    </xf>
    <xf numFmtId="181" fontId="6" fillId="0" borderId="0" xfId="42" applyNumberFormat="1" applyFont="1" applyFill="1" applyBorder="1" applyAlignment="1">
      <alignment/>
    </xf>
    <xf numFmtId="0" fontId="17" fillId="0" borderId="0" xfId="0" applyFont="1" applyFill="1" applyAlignment="1">
      <alignment horizontal="left" wrapText="1"/>
    </xf>
    <xf numFmtId="0" fontId="6" fillId="0" borderId="0" xfId="0" applyFont="1" applyFill="1" applyAlignment="1">
      <alignment horizontal="center"/>
    </xf>
    <xf numFmtId="0" fontId="6" fillId="0" borderId="29" xfId="0" applyFont="1" applyFill="1" applyBorder="1" applyAlignment="1">
      <alignment/>
    </xf>
    <xf numFmtId="0" fontId="6" fillId="0" borderId="15" xfId="0" applyFont="1" applyFill="1" applyBorder="1" applyAlignment="1">
      <alignment/>
    </xf>
    <xf numFmtId="181" fontId="6" fillId="0" borderId="34" xfId="42" applyNumberFormat="1" applyFont="1" applyFill="1" applyBorder="1" applyAlignment="1">
      <alignment horizontal="right" vertical="top" wrapText="1"/>
    </xf>
    <xf numFmtId="0" fontId="2" fillId="0" borderId="0" xfId="0" applyFont="1" applyFill="1" applyAlignment="1">
      <alignment vertical="top"/>
    </xf>
    <xf numFmtId="0" fontId="6" fillId="0" borderId="0" xfId="0" applyNumberFormat="1" applyFont="1" applyFill="1" applyAlignment="1">
      <alignment horizontal="center" vertical="top"/>
    </xf>
    <xf numFmtId="0" fontId="6" fillId="0" borderId="36" xfId="0" applyFont="1" applyFill="1" applyBorder="1" applyAlignment="1">
      <alignment/>
    </xf>
    <xf numFmtId="43" fontId="2" fillId="0" borderId="37" xfId="42" applyFont="1" applyFill="1" applyBorder="1" applyAlignment="1">
      <alignment horizontal="right" vertical="center" wrapText="1"/>
    </xf>
    <xf numFmtId="0" fontId="6" fillId="0" borderId="11" xfId="0" applyFont="1" applyFill="1" applyBorder="1" applyAlignment="1">
      <alignment/>
    </xf>
    <xf numFmtId="0" fontId="2" fillId="0" borderId="38" xfId="0" applyFont="1" applyFill="1" applyBorder="1" applyAlignment="1">
      <alignment horizontal="right"/>
    </xf>
    <xf numFmtId="0" fontId="2" fillId="0" borderId="36" xfId="0" applyFont="1" applyFill="1" applyBorder="1" applyAlignment="1">
      <alignment vertical="top" wrapText="1"/>
    </xf>
    <xf numFmtId="38" fontId="2" fillId="0" borderId="33" xfId="0" applyNumberFormat="1" applyFont="1" applyFill="1" applyBorder="1" applyAlignment="1">
      <alignment vertical="top" wrapText="1"/>
    </xf>
    <xf numFmtId="0" fontId="2" fillId="0" borderId="10" xfId="0" applyFont="1" applyFill="1" applyBorder="1" applyAlignment="1">
      <alignment vertical="top" wrapText="1"/>
    </xf>
    <xf numFmtId="38" fontId="2" fillId="0" borderId="34" xfId="0" applyNumberFormat="1" applyFont="1" applyFill="1" applyBorder="1" applyAlignment="1">
      <alignment vertical="top" wrapText="1"/>
    </xf>
    <xf numFmtId="0" fontId="2" fillId="0" borderId="39" xfId="0" applyFont="1" applyFill="1" applyBorder="1" applyAlignment="1">
      <alignment vertical="top" wrapText="1"/>
    </xf>
    <xf numFmtId="0" fontId="6" fillId="0" borderId="0" xfId="0" applyFont="1" applyFill="1" applyAlignment="1">
      <alignment/>
    </xf>
    <xf numFmtId="0" fontId="6" fillId="0" borderId="0" xfId="0" applyFont="1" applyFill="1" applyAlignment="1">
      <alignment horizontal="left" indent="2"/>
    </xf>
    <xf numFmtId="0" fontId="6" fillId="0" borderId="0" xfId="0" applyFont="1" applyFill="1" applyAlignment="1" quotePrefix="1">
      <alignment/>
    </xf>
    <xf numFmtId="0" fontId="6" fillId="0" borderId="0" xfId="0" applyFont="1" applyFill="1" applyAlignment="1" quotePrefix="1">
      <alignment horizontal="left" indent="2"/>
    </xf>
    <xf numFmtId="0" fontId="2" fillId="0" borderId="0" xfId="0" applyFont="1" applyFill="1" applyBorder="1" applyAlignment="1">
      <alignment horizontal="right"/>
    </xf>
    <xf numFmtId="0" fontId="2" fillId="0" borderId="0" xfId="0" applyFont="1" applyFill="1" applyAlignment="1">
      <alignment horizontal="right"/>
    </xf>
    <xf numFmtId="0" fontId="9" fillId="0" borderId="0" xfId="0" applyFont="1" applyFill="1" applyBorder="1" applyAlignment="1">
      <alignment horizontal="right"/>
    </xf>
    <xf numFmtId="37" fontId="6" fillId="0" borderId="0" xfId="0" applyNumberFormat="1" applyFont="1" applyFill="1" applyAlignment="1">
      <alignment horizontal="right"/>
    </xf>
    <xf numFmtId="0" fontId="6" fillId="0" borderId="0" xfId="0" applyFont="1" applyFill="1" applyAlignment="1">
      <alignment horizontal="right"/>
    </xf>
    <xf numFmtId="0" fontId="2" fillId="0" borderId="40" xfId="42" applyNumberFormat="1" applyFont="1" applyFill="1" applyBorder="1" applyAlignment="1" quotePrefix="1">
      <alignment horizontal="right" vertical="top" wrapText="1"/>
    </xf>
    <xf numFmtId="0" fontId="2" fillId="0" borderId="29" xfId="42" applyNumberFormat="1" applyFont="1" applyFill="1" applyBorder="1" applyAlignment="1" quotePrefix="1">
      <alignment horizontal="right" vertical="top" wrapText="1"/>
    </xf>
    <xf numFmtId="0" fontId="2" fillId="0" borderId="15" xfId="0" applyFont="1" applyFill="1" applyBorder="1" applyAlignment="1">
      <alignment vertical="top" wrapText="1"/>
    </xf>
    <xf numFmtId="38" fontId="6" fillId="0" borderId="29" xfId="0" applyNumberFormat="1" applyFont="1" applyFill="1" applyBorder="1" applyAlignment="1">
      <alignment vertical="center" wrapText="1"/>
    </xf>
    <xf numFmtId="0" fontId="2" fillId="0" borderId="29" xfId="0" applyFont="1" applyFill="1" applyBorder="1" applyAlignment="1">
      <alignment vertical="top" wrapText="1"/>
    </xf>
    <xf numFmtId="38" fontId="6" fillId="0" borderId="29" xfId="0" applyNumberFormat="1" applyFont="1" applyFill="1" applyBorder="1" applyAlignment="1">
      <alignment horizontal="right" vertical="center" wrapText="1"/>
    </xf>
    <xf numFmtId="0" fontId="6" fillId="0" borderId="10" xfId="0" applyFont="1" applyFill="1" applyBorder="1" applyAlignment="1">
      <alignment vertical="center" wrapText="1"/>
    </xf>
    <xf numFmtId="181" fontId="6" fillId="0" borderId="15" xfId="42" applyNumberFormat="1" applyFont="1" applyFill="1" applyBorder="1" applyAlignment="1">
      <alignment vertical="top" wrapText="1"/>
    </xf>
    <xf numFmtId="181" fontId="6" fillId="0" borderId="15" xfId="42" applyNumberFormat="1" applyFont="1" applyFill="1" applyBorder="1" applyAlignment="1">
      <alignment vertical="center" wrapText="1"/>
    </xf>
    <xf numFmtId="181" fontId="6" fillId="0" borderId="15" xfId="42" applyNumberFormat="1" applyFont="1" applyFill="1" applyBorder="1" applyAlignment="1">
      <alignment horizontal="right" vertical="top" wrapText="1"/>
    </xf>
    <xf numFmtId="181" fontId="6" fillId="0" borderId="15" xfId="42" applyNumberFormat="1" applyFont="1" applyFill="1" applyBorder="1" applyAlignment="1">
      <alignment horizontal="right" vertical="center" wrapText="1"/>
    </xf>
    <xf numFmtId="0" fontId="6" fillId="0" borderId="10" xfId="0" applyFont="1" applyFill="1" applyBorder="1" applyAlignment="1">
      <alignment vertical="top" wrapText="1"/>
    </xf>
    <xf numFmtId="0" fontId="6" fillId="0" borderId="0" xfId="0" applyNumberFormat="1" applyFont="1" applyFill="1" applyBorder="1" applyAlignment="1">
      <alignment horizontal="center" vertical="top" wrapText="1"/>
    </xf>
    <xf numFmtId="180" fontId="6" fillId="0" borderId="15" xfId="42" applyNumberFormat="1" applyFont="1" applyFill="1" applyBorder="1" applyAlignment="1">
      <alignment vertical="top" wrapText="1"/>
    </xf>
    <xf numFmtId="191" fontId="6" fillId="0" borderId="17" xfId="0" applyNumberFormat="1" applyFont="1" applyFill="1" applyBorder="1" applyAlignment="1">
      <alignment vertical="top" wrapText="1"/>
    </xf>
    <xf numFmtId="192" fontId="6" fillId="0" borderId="17" xfId="0" applyNumberFormat="1" applyFont="1" applyFill="1" applyBorder="1" applyAlignment="1">
      <alignment vertical="top" wrapText="1"/>
    </xf>
    <xf numFmtId="0" fontId="6" fillId="0" borderId="0" xfId="0" applyFont="1" applyFill="1" applyBorder="1" applyAlignment="1">
      <alignment vertical="top" wrapText="1"/>
    </xf>
    <xf numFmtId="192" fontId="6" fillId="0" borderId="0" xfId="0" applyNumberFormat="1" applyFont="1" applyFill="1" applyBorder="1" applyAlignment="1">
      <alignment vertical="top" wrapText="1"/>
    </xf>
    <xf numFmtId="191" fontId="6" fillId="0" borderId="0" xfId="0" applyNumberFormat="1" applyFont="1" applyFill="1" applyBorder="1" applyAlignment="1">
      <alignment vertical="top" wrapText="1"/>
    </xf>
    <xf numFmtId="0" fontId="18" fillId="0" borderId="0" xfId="0" applyFont="1" applyFill="1" applyAlignment="1">
      <alignment vertical="center"/>
    </xf>
    <xf numFmtId="0" fontId="2" fillId="0" borderId="0" xfId="0" applyFont="1" applyFill="1" applyAlignment="1">
      <alignment/>
    </xf>
    <xf numFmtId="38" fontId="2" fillId="0" borderId="0" xfId="0" applyNumberFormat="1" applyFont="1" applyFill="1" applyAlignment="1">
      <alignment/>
    </xf>
    <xf numFmtId="0" fontId="6" fillId="0" borderId="0" xfId="0" applyNumberFormat="1" applyFont="1" applyFill="1" applyAlignment="1">
      <alignment horizontal="center"/>
    </xf>
    <xf numFmtId="0" fontId="6" fillId="0" borderId="0" xfId="0" applyFont="1" applyAlignment="1">
      <alignment/>
    </xf>
    <xf numFmtId="181" fontId="6" fillId="0" borderId="0" xfId="42" applyNumberFormat="1" applyFont="1" applyFill="1" applyBorder="1" applyAlignment="1">
      <alignment horizontal="center"/>
    </xf>
    <xf numFmtId="0" fontId="0" fillId="0" borderId="0" xfId="0" applyFill="1" applyAlignment="1">
      <alignment wrapText="1"/>
    </xf>
    <xf numFmtId="0" fontId="6" fillId="0" borderId="0" xfId="0" applyFont="1" applyFill="1" applyAlignment="1">
      <alignment/>
    </xf>
    <xf numFmtId="0" fontId="13" fillId="0" borderId="0" xfId="0" applyFont="1" applyFill="1" applyAlignment="1">
      <alignment/>
    </xf>
    <xf numFmtId="38" fontId="6" fillId="0" borderId="0" xfId="0" applyNumberFormat="1" applyFont="1" applyFill="1" applyAlignment="1">
      <alignment/>
    </xf>
    <xf numFmtId="0" fontId="9" fillId="0" borderId="0" xfId="0" applyFont="1" applyFill="1" applyAlignment="1">
      <alignment/>
    </xf>
    <xf numFmtId="43" fontId="2" fillId="0" borderId="33" xfId="42" applyFont="1" applyFill="1" applyBorder="1" applyAlignment="1">
      <alignment horizontal="right" vertical="center" wrapText="1"/>
    </xf>
    <xf numFmtId="181" fontId="6" fillId="0" borderId="0" xfId="42" applyNumberFormat="1" applyFont="1" applyFill="1" applyAlignment="1">
      <alignment/>
    </xf>
    <xf numFmtId="43" fontId="2" fillId="0" borderId="10" xfId="42" applyFont="1" applyFill="1" applyBorder="1" applyAlignment="1">
      <alignment horizontal="right" vertical="top" wrapText="1"/>
    </xf>
    <xf numFmtId="43" fontId="2" fillId="0" borderId="23" xfId="42" applyFont="1" applyFill="1" applyBorder="1" applyAlignment="1">
      <alignment horizontal="right" vertical="top" wrapText="1"/>
    </xf>
    <xf numFmtId="0" fontId="6" fillId="0" borderId="0" xfId="0" applyFont="1" applyFill="1" applyBorder="1" applyAlignment="1">
      <alignment horizontal="left"/>
    </xf>
    <xf numFmtId="43" fontId="2" fillId="0" borderId="10" xfId="42" applyFont="1" applyFill="1" applyBorder="1" applyAlignment="1">
      <alignment horizontal="left"/>
    </xf>
    <xf numFmtId="43" fontId="6" fillId="0" borderId="10" xfId="42" applyFont="1" applyFill="1" applyBorder="1" applyAlignment="1">
      <alignment horizontal="left" vertical="top" wrapText="1" indent="2"/>
    </xf>
    <xf numFmtId="0" fontId="16" fillId="0" borderId="36" xfId="0" applyFont="1" applyFill="1" applyBorder="1" applyAlignment="1">
      <alignment vertical="top" wrapText="1"/>
    </xf>
    <xf numFmtId="0" fontId="16" fillId="0" borderId="10" xfId="0" applyFont="1" applyFill="1" applyBorder="1" applyAlignment="1">
      <alignment vertical="top" wrapText="1"/>
    </xf>
    <xf numFmtId="0" fontId="16" fillId="0" borderId="15" xfId="0" applyFont="1" applyFill="1" applyBorder="1" applyAlignment="1">
      <alignment horizontal="right" vertical="top" wrapText="1"/>
    </xf>
    <xf numFmtId="0" fontId="16" fillId="0" borderId="15" xfId="0" applyFont="1" applyFill="1" applyBorder="1" applyAlignment="1" quotePrefix="1">
      <alignment horizontal="right" vertical="top" wrapText="1"/>
    </xf>
    <xf numFmtId="0" fontId="6" fillId="24" borderId="10" xfId="0" applyFont="1" applyFill="1" applyBorder="1" applyAlignment="1" quotePrefix="1">
      <alignment wrapText="1"/>
    </xf>
    <xf numFmtId="180" fontId="2" fillId="24" borderId="15" xfId="42" applyNumberFormat="1" applyFont="1" applyFill="1" applyBorder="1" applyAlignment="1">
      <alignment horizontal="right"/>
    </xf>
    <xf numFmtId="191" fontId="2" fillId="24" borderId="12" xfId="42" applyNumberFormat="1" applyFont="1" applyFill="1" applyBorder="1" applyAlignment="1">
      <alignment horizontal="right"/>
    </xf>
    <xf numFmtId="192" fontId="2" fillId="24" borderId="15" xfId="42" applyNumberFormat="1" applyFont="1" applyFill="1" applyBorder="1" applyAlignment="1">
      <alignment horizontal="right"/>
    </xf>
    <xf numFmtId="194" fontId="2" fillId="24" borderId="15" xfId="42" applyNumberFormat="1" applyFont="1" applyFill="1" applyBorder="1" applyAlignment="1">
      <alignment horizontal="right"/>
    </xf>
    <xf numFmtId="43" fontId="6" fillId="0" borderId="0" xfId="42" applyFont="1" applyFill="1" applyAlignment="1">
      <alignment horizontal="left"/>
    </xf>
    <xf numFmtId="38" fontId="40" fillId="0" borderId="0" xfId="0" applyNumberFormat="1" applyFont="1" applyFill="1" applyBorder="1" applyAlignment="1">
      <alignment vertical="top" wrapText="1"/>
    </xf>
    <xf numFmtId="181" fontId="6" fillId="24" borderId="12" xfId="42" applyNumberFormat="1" applyFont="1" applyFill="1" applyBorder="1" applyAlignment="1">
      <alignment horizontal="right" vertical="top"/>
    </xf>
    <xf numFmtId="38" fontId="6" fillId="0" borderId="12" xfId="0" applyNumberFormat="1" applyFont="1" applyFill="1" applyBorder="1" applyAlignment="1">
      <alignment horizontal="right"/>
    </xf>
    <xf numFmtId="0" fontId="2" fillId="0" borderId="10" xfId="0" applyFont="1" applyFill="1" applyBorder="1" applyAlignment="1">
      <alignment horizontal="left"/>
    </xf>
    <xf numFmtId="0" fontId="17" fillId="0" borderId="12" xfId="0" applyFont="1" applyFill="1" applyBorder="1" applyAlignment="1">
      <alignment horizontal="left" wrapText="1"/>
    </xf>
    <xf numFmtId="0" fontId="6" fillId="0" borderId="11" xfId="0" applyFont="1" applyFill="1" applyBorder="1" applyAlignment="1">
      <alignment horizontal="left"/>
    </xf>
    <xf numFmtId="0" fontId="17" fillId="0" borderId="13" xfId="0" applyFont="1" applyFill="1" applyBorder="1" applyAlignment="1">
      <alignment horizontal="left" wrapText="1"/>
    </xf>
    <xf numFmtId="0" fontId="2" fillId="0" borderId="41" xfId="0" applyFont="1" applyFill="1" applyBorder="1" applyAlignment="1">
      <alignment horizontal="right" vertical="top" wrapText="1"/>
    </xf>
    <xf numFmtId="0" fontId="2" fillId="0" borderId="12" xfId="0" applyFont="1" applyFill="1" applyBorder="1" applyAlignment="1">
      <alignment horizontal="right" vertical="top" wrapText="1"/>
    </xf>
    <xf numFmtId="38" fontId="6" fillId="0" borderId="25" xfId="0" applyNumberFormat="1" applyFont="1" applyFill="1" applyBorder="1" applyAlignment="1">
      <alignment horizontal="right"/>
    </xf>
    <xf numFmtId="38" fontId="6" fillId="0" borderId="13" xfId="0" applyNumberFormat="1" applyFont="1" applyFill="1" applyBorder="1" applyAlignment="1">
      <alignment horizontal="right"/>
    </xf>
    <xf numFmtId="0" fontId="6" fillId="0" borderId="41" xfId="0" applyFont="1" applyFill="1" applyBorder="1" applyAlignment="1">
      <alignment horizontal="left"/>
    </xf>
    <xf numFmtId="0" fontId="6" fillId="0" borderId="30" xfId="0" applyFont="1" applyFill="1" applyBorder="1" applyAlignment="1">
      <alignment horizontal="left"/>
    </xf>
    <xf numFmtId="0" fontId="6" fillId="0" borderId="12" xfId="0" applyFont="1" applyFill="1" applyBorder="1" applyAlignment="1">
      <alignment horizontal="left"/>
    </xf>
    <xf numFmtId="38" fontId="6" fillId="0" borderId="29" xfId="0" applyNumberFormat="1" applyFont="1" applyFill="1" applyBorder="1" applyAlignment="1">
      <alignment horizontal="right"/>
    </xf>
    <xf numFmtId="0" fontId="6" fillId="0" borderId="10" xfId="0" applyFont="1" applyFill="1" applyBorder="1" applyAlignment="1">
      <alignment horizontal="left" indent="2"/>
    </xf>
    <xf numFmtId="0" fontId="6" fillId="0" borderId="10" xfId="0" applyFont="1" applyFill="1" applyBorder="1" applyAlignment="1">
      <alignment horizontal="left" wrapText="1" indent="2"/>
    </xf>
    <xf numFmtId="9" fontId="14" fillId="24" borderId="15" xfId="60" applyFont="1" applyFill="1" applyBorder="1" applyAlignment="1">
      <alignment horizontal="right"/>
    </xf>
    <xf numFmtId="0" fontId="0" fillId="0" borderId="0" xfId="0" applyFont="1" applyFill="1" applyAlignment="1">
      <alignment wrapText="1"/>
    </xf>
    <xf numFmtId="43" fontId="2" fillId="24" borderId="29" xfId="42" applyFont="1" applyFill="1" applyBorder="1" applyAlignment="1">
      <alignment horizontal="right"/>
    </xf>
    <xf numFmtId="43" fontId="2" fillId="24" borderId="15" xfId="42" applyFont="1" applyFill="1" applyBorder="1" applyAlignment="1">
      <alignment horizontal="right"/>
    </xf>
    <xf numFmtId="0" fontId="6" fillId="24" borderId="32" xfId="0" applyFont="1" applyFill="1" applyBorder="1" applyAlignment="1">
      <alignment horizontal="right"/>
    </xf>
    <xf numFmtId="181" fontId="2" fillId="24" borderId="29" xfId="42" applyNumberFormat="1" applyFont="1" applyFill="1" applyBorder="1" applyAlignment="1">
      <alignment horizontal="right"/>
    </xf>
    <xf numFmtId="181" fontId="6" fillId="24" borderId="15" xfId="42" applyNumberFormat="1" applyFont="1" applyFill="1" applyBorder="1" applyAlignment="1">
      <alignment horizontal="right" vertical="top"/>
    </xf>
    <xf numFmtId="181" fontId="6" fillId="24" borderId="26" xfId="42" applyNumberFormat="1" applyFont="1" applyFill="1" applyBorder="1" applyAlignment="1">
      <alignment horizontal="right" vertical="top"/>
    </xf>
    <xf numFmtId="181" fontId="6" fillId="24" borderId="26" xfId="42" applyNumberFormat="1" applyFont="1" applyFill="1" applyBorder="1" applyAlignment="1">
      <alignment horizontal="right"/>
    </xf>
    <xf numFmtId="9" fontId="2" fillId="24" borderId="15" xfId="60" applyFont="1" applyFill="1" applyBorder="1" applyAlignment="1">
      <alignment horizontal="right"/>
    </xf>
    <xf numFmtId="181" fontId="6" fillId="0" borderId="15" xfId="42" applyNumberFormat="1" applyFont="1" applyFill="1" applyBorder="1" applyAlignment="1">
      <alignment horizontal="right"/>
    </xf>
    <xf numFmtId="0" fontId="15" fillId="0" borderId="0" xfId="0" applyFont="1" applyFill="1" applyAlignment="1">
      <alignment/>
    </xf>
    <xf numFmtId="0" fontId="19" fillId="0" borderId="0" xfId="0" applyFont="1" applyFill="1" applyAlignment="1">
      <alignment/>
    </xf>
    <xf numFmtId="0" fontId="14" fillId="0" borderId="0" xfId="0" applyFont="1" applyFill="1" applyAlignment="1">
      <alignment/>
    </xf>
    <xf numFmtId="0" fontId="13" fillId="0" borderId="0" xfId="0" applyFont="1" applyFill="1" applyBorder="1" applyAlignment="1">
      <alignment/>
    </xf>
    <xf numFmtId="0" fontId="2" fillId="24" borderId="10" xfId="0" applyFont="1" applyFill="1" applyBorder="1" applyAlignment="1">
      <alignment horizontal="left"/>
    </xf>
    <xf numFmtId="0" fontId="2" fillId="24" borderId="12" xfId="0" applyFont="1" applyFill="1" applyBorder="1" applyAlignment="1">
      <alignment horizontal="left"/>
    </xf>
    <xf numFmtId="181" fontId="6" fillId="0" borderId="42" xfId="42" applyNumberFormat="1" applyFont="1" applyBorder="1" applyAlignment="1">
      <alignment horizontal="right"/>
    </xf>
    <xf numFmtId="181" fontId="6" fillId="0" borderId="12" xfId="42" applyNumberFormat="1" applyFont="1" applyBorder="1" applyAlignment="1">
      <alignment horizontal="right"/>
    </xf>
    <xf numFmtId="181" fontId="6" fillId="0" borderId="19" xfId="42" applyNumberFormat="1" applyFont="1" applyBorder="1" applyAlignment="1">
      <alignment horizontal="right"/>
    </xf>
    <xf numFmtId="43" fontId="6" fillId="0" borderId="14" xfId="42" applyFont="1" applyBorder="1" applyAlignment="1">
      <alignment horizontal="right"/>
    </xf>
    <xf numFmtId="181" fontId="6" fillId="0" borderId="15" xfId="42" applyNumberFormat="1" applyFont="1" applyBorder="1" applyAlignment="1">
      <alignment horizontal="right"/>
    </xf>
    <xf numFmtId="181" fontId="6" fillId="24" borderId="15" xfId="42" applyNumberFormat="1" applyFont="1" applyFill="1" applyBorder="1" applyAlignment="1">
      <alignment/>
    </xf>
    <xf numFmtId="181" fontId="6" fillId="0" borderId="15" xfId="42" applyNumberFormat="1" applyFont="1" applyFill="1" applyBorder="1" applyAlignment="1">
      <alignment/>
    </xf>
    <xf numFmtId="0" fontId="2" fillId="24" borderId="10" xfId="0" applyFont="1" applyFill="1" applyBorder="1" applyAlignment="1">
      <alignment horizontal="left" wrapText="1"/>
    </xf>
    <xf numFmtId="181" fontId="2" fillId="0" borderId="42" xfId="42" applyNumberFormat="1" applyFont="1" applyBorder="1" applyAlignment="1">
      <alignment horizontal="right"/>
    </xf>
    <xf numFmtId="181" fontId="2" fillId="0" borderId="12" xfId="42" applyNumberFormat="1" applyFont="1" applyBorder="1" applyAlignment="1">
      <alignment horizontal="right"/>
    </xf>
    <xf numFmtId="181" fontId="2" fillId="0" borderId="19" xfId="42" applyNumberFormat="1" applyFont="1" applyBorder="1" applyAlignment="1">
      <alignment horizontal="right"/>
    </xf>
    <xf numFmtId="181" fontId="2" fillId="0" borderId="15" xfId="42" applyNumberFormat="1" applyFont="1" applyBorder="1" applyAlignment="1">
      <alignment horizontal="right"/>
    </xf>
    <xf numFmtId="181" fontId="2" fillId="24" borderId="15" xfId="42" applyNumberFormat="1" applyFont="1" applyFill="1" applyBorder="1" applyAlignment="1">
      <alignment/>
    </xf>
    <xf numFmtId="181" fontId="2" fillId="0" borderId="15" xfId="42" applyNumberFormat="1" applyFont="1" applyFill="1" applyBorder="1" applyAlignment="1">
      <alignment/>
    </xf>
    <xf numFmtId="0" fontId="6" fillId="24" borderId="12" xfId="0" applyFont="1" applyFill="1" applyBorder="1" applyAlignment="1">
      <alignment wrapText="1"/>
    </xf>
    <xf numFmtId="181" fontId="2" fillId="24" borderId="42" xfId="42" applyNumberFormat="1" applyFont="1" applyFill="1" applyBorder="1" applyAlignment="1">
      <alignment horizontal="right"/>
    </xf>
    <xf numFmtId="181" fontId="6" fillId="24" borderId="19" xfId="42" applyNumberFormat="1" applyFont="1" applyFill="1" applyBorder="1" applyAlignment="1">
      <alignment horizontal="right"/>
    </xf>
    <xf numFmtId="43" fontId="2" fillId="24" borderId="14" xfId="42" applyFont="1" applyFill="1" applyBorder="1" applyAlignment="1">
      <alignment horizontal="right"/>
    </xf>
    <xf numFmtId="43" fontId="2" fillId="24" borderId="12" xfId="42" applyFont="1" applyFill="1" applyBorder="1" applyAlignment="1">
      <alignment horizontal="right"/>
    </xf>
    <xf numFmtId="43" fontId="6" fillId="24" borderId="15" xfId="42" applyFont="1" applyFill="1" applyBorder="1" applyAlignment="1">
      <alignment horizontal="right"/>
    </xf>
    <xf numFmtId="43" fontId="2" fillId="24" borderId="15" xfId="42" applyFont="1" applyFill="1" applyBorder="1" applyAlignment="1">
      <alignment/>
    </xf>
    <xf numFmtId="181" fontId="6" fillId="0" borderId="19" xfId="42" applyNumberFormat="1" applyFont="1" applyFill="1" applyBorder="1" applyAlignment="1">
      <alignment horizontal="right"/>
    </xf>
    <xf numFmtId="43" fontId="6" fillId="24" borderId="14" xfId="42" applyFont="1" applyFill="1" applyBorder="1" applyAlignment="1">
      <alignment horizontal="right"/>
    </xf>
    <xf numFmtId="43" fontId="6" fillId="24" borderId="12" xfId="42" applyFont="1" applyFill="1" applyBorder="1" applyAlignment="1">
      <alignment horizontal="right"/>
    </xf>
    <xf numFmtId="181" fontId="6" fillId="24" borderId="42" xfId="42" applyNumberFormat="1" applyFont="1" applyFill="1" applyBorder="1" applyAlignment="1">
      <alignment horizontal="right"/>
    </xf>
    <xf numFmtId="43" fontId="41" fillId="24" borderId="15" xfId="42" applyFont="1" applyFill="1" applyBorder="1" applyAlignment="1">
      <alignment horizontal="right"/>
    </xf>
    <xf numFmtId="181" fontId="6" fillId="24" borderId="14" xfId="42" applyNumberFormat="1" applyFont="1" applyFill="1" applyBorder="1" applyAlignment="1">
      <alignment horizontal="right"/>
    </xf>
    <xf numFmtId="43" fontId="2" fillId="24" borderId="15" xfId="42" applyNumberFormat="1" applyFont="1" applyFill="1" applyBorder="1" applyAlignment="1">
      <alignment horizontal="right"/>
    </xf>
    <xf numFmtId="181" fontId="41" fillId="24" borderId="15" xfId="42" applyNumberFormat="1" applyFont="1" applyFill="1" applyBorder="1" applyAlignment="1">
      <alignment horizontal="right"/>
    </xf>
    <xf numFmtId="181" fontId="6" fillId="24" borderId="43" xfId="42" applyNumberFormat="1" applyFont="1" applyFill="1" applyBorder="1" applyAlignment="1">
      <alignment horizontal="right"/>
    </xf>
    <xf numFmtId="181" fontId="6" fillId="24" borderId="13" xfId="42" applyNumberFormat="1" applyFont="1" applyFill="1" applyBorder="1" applyAlignment="1">
      <alignment horizontal="right"/>
    </xf>
    <xf numFmtId="181" fontId="2" fillId="24" borderId="19" xfId="42" applyNumberFormat="1" applyFont="1" applyFill="1" applyBorder="1" applyAlignment="1">
      <alignment horizontal="right"/>
    </xf>
    <xf numFmtId="181" fontId="2" fillId="24" borderId="14" xfId="42" applyNumberFormat="1" applyFont="1" applyFill="1" applyBorder="1" applyAlignment="1">
      <alignment horizontal="right"/>
    </xf>
    <xf numFmtId="181" fontId="2" fillId="0" borderId="44" xfId="42" applyNumberFormat="1" applyFont="1" applyBorder="1" applyAlignment="1">
      <alignment horizontal="right"/>
    </xf>
    <xf numFmtId="181" fontId="2" fillId="0" borderId="41" xfId="42" applyNumberFormat="1" applyFont="1" applyBorder="1" applyAlignment="1">
      <alignment horizontal="right"/>
    </xf>
    <xf numFmtId="181" fontId="2" fillId="0" borderId="45" xfId="42" applyNumberFormat="1" applyFont="1" applyBorder="1" applyAlignment="1">
      <alignment horizontal="right"/>
    </xf>
    <xf numFmtId="181" fontId="2" fillId="0" borderId="40" xfId="42" applyNumberFormat="1" applyFont="1" applyBorder="1" applyAlignment="1">
      <alignment horizontal="right"/>
    </xf>
    <xf numFmtId="181" fontId="2" fillId="24" borderId="35" xfId="42" applyNumberFormat="1" applyFont="1" applyFill="1" applyBorder="1" applyAlignment="1">
      <alignment/>
    </xf>
    <xf numFmtId="181" fontId="2" fillId="24" borderId="40" xfId="42" applyNumberFormat="1" applyFont="1" applyFill="1" applyBorder="1" applyAlignment="1">
      <alignment/>
    </xf>
    <xf numFmtId="43" fontId="6" fillId="0" borderId="0" xfId="42" applyFont="1" applyBorder="1" applyAlignment="1">
      <alignment/>
    </xf>
    <xf numFmtId="0" fontId="9" fillId="0" borderId="10" xfId="0" applyFont="1" applyBorder="1" applyAlignment="1">
      <alignment horizontal="left"/>
    </xf>
    <xf numFmtId="43" fontId="6" fillId="24" borderId="19" xfId="42" applyFont="1" applyFill="1" applyBorder="1" applyAlignment="1">
      <alignment horizontal="right"/>
    </xf>
    <xf numFmtId="43" fontId="6" fillId="24" borderId="15" xfId="42" applyFont="1" applyFill="1" applyBorder="1" applyAlignment="1">
      <alignment/>
    </xf>
    <xf numFmtId="181" fontId="2" fillId="0" borderId="14" xfId="42" applyNumberFormat="1" applyFont="1" applyBorder="1" applyAlignment="1">
      <alignment horizontal="right"/>
    </xf>
    <xf numFmtId="38" fontId="2" fillId="24" borderId="10" xfId="0" applyNumberFormat="1" applyFont="1" applyFill="1" applyBorder="1" applyAlignment="1">
      <alignment/>
    </xf>
    <xf numFmtId="38" fontId="2" fillId="24" borderId="15" xfId="42" applyNumberFormat="1" applyFont="1" applyFill="1" applyBorder="1" applyAlignment="1">
      <alignment/>
    </xf>
    <xf numFmtId="38" fontId="6" fillId="24" borderId="10" xfId="0" applyNumberFormat="1" applyFont="1" applyFill="1" applyBorder="1" applyAlignment="1">
      <alignment/>
    </xf>
    <xf numFmtId="38" fontId="6" fillId="24" borderId="15" xfId="42" applyNumberFormat="1" applyFont="1" applyFill="1" applyBorder="1" applyAlignment="1">
      <alignment/>
    </xf>
    <xf numFmtId="181" fontId="2" fillId="24" borderId="46" xfId="42" applyNumberFormat="1" applyFont="1" applyFill="1" applyBorder="1" applyAlignment="1">
      <alignment horizontal="right"/>
    </xf>
    <xf numFmtId="181" fontId="6" fillId="24" borderId="46" xfId="42" applyNumberFormat="1" applyFont="1" applyFill="1" applyBorder="1" applyAlignment="1">
      <alignment horizontal="right"/>
    </xf>
    <xf numFmtId="181" fontId="6" fillId="24" borderId="18" xfId="42" applyNumberFormat="1" applyFont="1" applyFill="1" applyBorder="1" applyAlignment="1">
      <alignment horizontal="right"/>
    </xf>
    <xf numFmtId="181" fontId="2" fillId="24" borderId="26" xfId="42" applyNumberFormat="1" applyFont="1" applyFill="1" applyBorder="1" applyAlignment="1">
      <alignment horizontal="right"/>
    </xf>
    <xf numFmtId="38" fontId="6" fillId="24" borderId="28" xfId="0" applyNumberFormat="1" applyFont="1" applyFill="1" applyBorder="1" applyAlignment="1">
      <alignment/>
    </xf>
    <xf numFmtId="181" fontId="2" fillId="24" borderId="26" xfId="42" applyNumberFormat="1" applyFont="1" applyFill="1" applyBorder="1" applyAlignment="1">
      <alignment/>
    </xf>
    <xf numFmtId="37" fontId="2" fillId="24" borderId="15" xfId="42" applyNumberFormat="1" applyFont="1" applyFill="1" applyBorder="1" applyAlignment="1">
      <alignment/>
    </xf>
    <xf numFmtId="37" fontId="2" fillId="24" borderId="15" xfId="0" applyNumberFormat="1" applyFont="1" applyFill="1" applyBorder="1" applyAlignment="1">
      <alignment/>
    </xf>
    <xf numFmtId="181" fontId="6" fillId="24" borderId="10" xfId="42" applyNumberFormat="1" applyFont="1" applyFill="1" applyBorder="1" applyAlignment="1">
      <alignment horizontal="right"/>
    </xf>
    <xf numFmtId="181" fontId="2" fillId="24" borderId="40" xfId="42" applyNumberFormat="1" applyFont="1" applyFill="1" applyBorder="1" applyAlignment="1">
      <alignment horizontal="right"/>
    </xf>
    <xf numFmtId="38" fontId="2" fillId="24" borderId="35" xfId="0" applyNumberFormat="1" applyFont="1" applyFill="1" applyBorder="1" applyAlignment="1">
      <alignment/>
    </xf>
    <xf numFmtId="38" fontId="2" fillId="24" borderId="40" xfId="42" applyNumberFormat="1" applyFont="1" applyFill="1" applyBorder="1" applyAlignment="1">
      <alignment/>
    </xf>
    <xf numFmtId="38" fontId="6" fillId="0" borderId="0" xfId="0" applyNumberFormat="1" applyFont="1" applyBorder="1" applyAlignment="1">
      <alignment/>
    </xf>
    <xf numFmtId="0" fontId="2" fillId="0" borderId="0" xfId="0" applyFont="1" applyFill="1" applyBorder="1" applyAlignment="1">
      <alignment/>
    </xf>
    <xf numFmtId="43" fontId="2" fillId="0" borderId="15" xfId="42" applyFont="1" applyBorder="1" applyAlignment="1" quotePrefix="1">
      <alignment horizontal="center"/>
    </xf>
    <xf numFmtId="43" fontId="2" fillId="0" borderId="17" xfId="42" applyFont="1" applyBorder="1" applyAlignment="1">
      <alignment horizontal="center"/>
    </xf>
    <xf numFmtId="181" fontId="6" fillId="0" borderId="29" xfId="42" applyNumberFormat="1" applyFont="1" applyFill="1" applyBorder="1" applyAlignment="1">
      <alignment/>
    </xf>
    <xf numFmtId="181" fontId="6" fillId="0" borderId="15" xfId="42" applyNumberFormat="1" applyFont="1" applyFill="1" applyBorder="1" applyAlignment="1">
      <alignment/>
    </xf>
    <xf numFmtId="181" fontId="6" fillId="0" borderId="26" xfId="42" applyNumberFormat="1" applyFont="1" applyFill="1" applyBorder="1" applyAlignment="1">
      <alignment/>
    </xf>
    <xf numFmtId="181" fontId="6" fillId="0" borderId="16" xfId="42" applyNumberFormat="1" applyFont="1" applyFill="1" applyBorder="1" applyAlignment="1">
      <alignment/>
    </xf>
    <xf numFmtId="181" fontId="6" fillId="0" borderId="17" xfId="42" applyNumberFormat="1" applyFont="1" applyFill="1" applyBorder="1" applyAlignment="1">
      <alignment/>
    </xf>
    <xf numFmtId="43" fontId="6" fillId="0" borderId="0" xfId="42" applyFont="1" applyFill="1" applyBorder="1" applyAlignment="1">
      <alignment/>
    </xf>
    <xf numFmtId="181" fontId="6" fillId="0" borderId="0" xfId="42" applyNumberFormat="1" applyFont="1" applyFill="1" applyBorder="1" applyAlignment="1">
      <alignment/>
    </xf>
    <xf numFmtId="43" fontId="2" fillId="0" borderId="47" xfId="42" applyFont="1" applyFill="1" applyBorder="1" applyAlignment="1">
      <alignment horizontal="right"/>
    </xf>
    <xf numFmtId="41" fontId="6" fillId="0" borderId="0" xfId="0" applyNumberFormat="1" applyFont="1" applyFill="1" applyAlignment="1">
      <alignment/>
    </xf>
    <xf numFmtId="181" fontId="6" fillId="0" borderId="48" xfId="42" applyNumberFormat="1" applyFont="1" applyFill="1" applyBorder="1" applyAlignment="1">
      <alignment/>
    </xf>
    <xf numFmtId="181" fontId="6" fillId="0" borderId="0" xfId="42" applyNumberFormat="1" applyFont="1" applyAlignment="1">
      <alignment/>
    </xf>
    <xf numFmtId="43" fontId="6" fillId="0" borderId="0" xfId="42" applyFont="1" applyFill="1" applyAlignment="1">
      <alignment/>
    </xf>
    <xf numFmtId="181" fontId="2" fillId="24" borderId="16" xfId="42" applyNumberFormat="1" applyFont="1" applyFill="1" applyBorder="1" applyAlignment="1">
      <alignment horizontal="right"/>
    </xf>
    <xf numFmtId="181" fontId="2" fillId="0" borderId="16" xfId="0" applyNumberFormat="1" applyFont="1" applyBorder="1" applyAlignment="1">
      <alignment/>
    </xf>
    <xf numFmtId="0" fontId="6" fillId="4" borderId="0" xfId="0" applyFont="1" applyFill="1" applyAlignment="1">
      <alignment horizontal="center"/>
    </xf>
    <xf numFmtId="0" fontId="6" fillId="4" borderId="0" xfId="0" applyFont="1" applyFill="1" applyAlignment="1">
      <alignment horizontal="center" wrapText="1"/>
    </xf>
    <xf numFmtId="37" fontId="6" fillId="4" borderId="0" xfId="0" applyNumberFormat="1" applyFont="1" applyFill="1" applyAlignment="1">
      <alignment horizontal="center" wrapText="1"/>
    </xf>
    <xf numFmtId="0" fontId="6" fillId="4" borderId="0" xfId="0" applyFont="1" applyFill="1" applyBorder="1" applyAlignment="1">
      <alignment horizontal="center"/>
    </xf>
    <xf numFmtId="43" fontId="6" fillId="4" borderId="0" xfId="42" applyFont="1" applyFill="1" applyAlignment="1">
      <alignment horizontal="center"/>
    </xf>
    <xf numFmtId="0" fontId="16" fillId="4" borderId="0" xfId="0" applyFont="1" applyFill="1" applyAlignment="1">
      <alignment horizontal="center"/>
    </xf>
    <xf numFmtId="0" fontId="6" fillId="0" borderId="0" xfId="0" applyNumberFormat="1" applyFont="1" applyFill="1" applyBorder="1" applyAlignment="1">
      <alignment horizontal="center"/>
    </xf>
    <xf numFmtId="43" fontId="6" fillId="0" borderId="0" xfId="42" applyFont="1" applyFill="1" applyBorder="1" applyAlignment="1">
      <alignment horizontal="center"/>
    </xf>
    <xf numFmtId="0" fontId="18" fillId="0" borderId="0" xfId="0" applyNumberFormat="1" applyFont="1" applyFill="1" applyAlignment="1">
      <alignment horizontal="center"/>
    </xf>
    <xf numFmtId="181" fontId="6" fillId="0" borderId="47" xfId="42" applyNumberFormat="1" applyFont="1" applyFill="1" applyBorder="1" applyAlignment="1">
      <alignment horizontal="right" wrapText="1"/>
    </xf>
    <xf numFmtId="0" fontId="6" fillId="0" borderId="0" xfId="0" applyFont="1" applyFill="1" applyAlignment="1">
      <alignment horizontal="left" vertical="top"/>
    </xf>
    <xf numFmtId="0" fontId="42" fillId="0" borderId="0" xfId="0" applyFont="1" applyFill="1" applyAlignment="1">
      <alignment/>
    </xf>
    <xf numFmtId="0" fontId="2" fillId="0" borderId="0"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Alignment="1">
      <alignment/>
    </xf>
    <xf numFmtId="0" fontId="6" fillId="0" borderId="0" xfId="0" applyNumberFormat="1" applyFont="1" applyFill="1" applyBorder="1" applyAlignment="1">
      <alignment horizontal="left" vertical="top"/>
    </xf>
    <xf numFmtId="189" fontId="2" fillId="0" borderId="29" xfId="0" applyNumberFormat="1" applyFont="1" applyFill="1" applyBorder="1" applyAlignment="1">
      <alignment horizontal="right" vertical="top" wrapText="1"/>
    </xf>
    <xf numFmtId="0" fontId="6" fillId="0" borderId="17" xfId="0" applyFont="1" applyFill="1" applyBorder="1" applyAlignment="1">
      <alignment/>
    </xf>
    <xf numFmtId="0" fontId="2" fillId="0" borderId="17" xfId="0" applyFont="1" applyFill="1" applyBorder="1" applyAlignment="1">
      <alignment horizontal="right" vertical="top" wrapText="1"/>
    </xf>
    <xf numFmtId="0" fontId="2" fillId="0" borderId="34" xfId="0" applyFont="1" applyFill="1" applyBorder="1" applyAlignment="1">
      <alignment horizontal="right" vertical="top" wrapText="1"/>
    </xf>
    <xf numFmtId="0" fontId="6" fillId="0" borderId="36" xfId="0" applyFont="1" applyFill="1" applyBorder="1" applyAlignment="1">
      <alignment vertical="top" wrapText="1"/>
    </xf>
    <xf numFmtId="181" fontId="6" fillId="0" borderId="29" xfId="42" applyNumberFormat="1" applyFont="1" applyFill="1" applyBorder="1" applyAlignment="1">
      <alignment horizontal="right" vertical="top" wrapText="1"/>
    </xf>
    <xf numFmtId="181" fontId="6" fillId="0" borderId="33" xfId="42" applyNumberFormat="1" applyFont="1" applyFill="1" applyBorder="1" applyAlignment="1">
      <alignment horizontal="right" vertical="top" wrapText="1"/>
    </xf>
    <xf numFmtId="181" fontId="2" fillId="0" borderId="0" xfId="42" applyNumberFormat="1" applyFont="1" applyFill="1" applyAlignment="1">
      <alignment horizontal="left"/>
    </xf>
    <xf numFmtId="181" fontId="6" fillId="0" borderId="17" xfId="42" applyNumberFormat="1" applyFont="1" applyFill="1" applyBorder="1" applyAlignment="1">
      <alignment horizontal="right" vertical="top" wrapText="1"/>
    </xf>
    <xf numFmtId="0" fontId="43" fillId="0" borderId="0" xfId="0" applyNumberFormat="1" applyFont="1" applyFill="1" applyBorder="1" applyAlignment="1">
      <alignment horizontal="center" vertical="center"/>
    </xf>
    <xf numFmtId="9" fontId="41" fillId="0" borderId="0" xfId="60" applyFont="1" applyFill="1" applyBorder="1" applyAlignment="1">
      <alignment horizontal="right" vertical="center" wrapText="1"/>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181" fontId="6" fillId="0" borderId="0" xfId="42" applyNumberFormat="1" applyFont="1" applyFill="1" applyAlignment="1">
      <alignment horizontal="center"/>
    </xf>
    <xf numFmtId="0" fontId="6" fillId="0" borderId="0" xfId="0" applyNumberFormat="1" applyFont="1" applyFill="1" applyAlignment="1">
      <alignment/>
    </xf>
    <xf numFmtId="0" fontId="2" fillId="0" borderId="49" xfId="0" applyFont="1" applyFill="1" applyBorder="1" applyAlignment="1">
      <alignment/>
    </xf>
    <xf numFmtId="0" fontId="2" fillId="0" borderId="0" xfId="42" applyNumberFormat="1" applyFont="1" applyFill="1" applyBorder="1" applyAlignment="1" quotePrefix="1">
      <alignment horizontal="right" vertical="top" wrapText="1"/>
    </xf>
    <xf numFmtId="0" fontId="2" fillId="0" borderId="33" xfId="42" applyNumberFormat="1" applyFont="1" applyFill="1" applyBorder="1" applyAlignment="1" quotePrefix="1">
      <alignment horizontal="right" vertical="top" wrapText="1"/>
    </xf>
    <xf numFmtId="43" fontId="2" fillId="0" borderId="49" xfId="42" applyFont="1" applyFill="1" applyBorder="1" applyAlignment="1">
      <alignment horizontal="right" vertical="top" wrapText="1"/>
    </xf>
    <xf numFmtId="0" fontId="6" fillId="0" borderId="3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3" xfId="0" applyFont="1" applyFill="1" applyBorder="1" applyAlignment="1">
      <alignment horizontal="right" vertical="top" wrapText="1"/>
    </xf>
    <xf numFmtId="38" fontId="6" fillId="0" borderId="0" xfId="0" applyNumberFormat="1" applyFont="1" applyFill="1" applyBorder="1" applyAlignment="1">
      <alignment horizontal="right" vertical="top" wrapText="1"/>
    </xf>
    <xf numFmtId="0" fontId="6" fillId="0" borderId="11" xfId="0" applyFont="1" applyFill="1" applyBorder="1" applyAlignment="1">
      <alignment horizontal="right" vertical="top" wrapText="1"/>
    </xf>
    <xf numFmtId="0" fontId="6" fillId="0" borderId="34" xfId="0" applyFont="1" applyFill="1" applyBorder="1" applyAlignment="1">
      <alignment horizontal="right" vertical="top" wrapText="1"/>
    </xf>
    <xf numFmtId="197" fontId="6" fillId="0" borderId="0" xfId="60" applyNumberFormat="1" applyFont="1" applyFill="1" applyBorder="1" applyAlignment="1">
      <alignment horizontal="right" vertical="top" wrapText="1"/>
    </xf>
    <xf numFmtId="0" fontId="6" fillId="0" borderId="0" xfId="0" applyFont="1" applyFill="1" applyBorder="1" applyAlignment="1">
      <alignment/>
    </xf>
    <xf numFmtId="0" fontId="6" fillId="0" borderId="0" xfId="0" applyFont="1" applyFill="1" applyBorder="1" applyAlignment="1">
      <alignment wrapText="1"/>
    </xf>
    <xf numFmtId="0" fontId="6" fillId="0" borderId="0" xfId="0" applyNumberFormat="1" applyFont="1" applyFill="1" applyAlignment="1">
      <alignment vertical="top"/>
    </xf>
    <xf numFmtId="0" fontId="6" fillId="0" borderId="0" xfId="0" applyFont="1" applyFill="1" applyAlignment="1" quotePrefix="1">
      <alignment horizontal="left"/>
    </xf>
    <xf numFmtId="38" fontId="6" fillId="0" borderId="0" xfId="0" applyNumberFormat="1" applyFont="1" applyFill="1" applyBorder="1" applyAlignment="1">
      <alignment/>
    </xf>
    <xf numFmtId="0" fontId="44" fillId="0" borderId="0" xfId="0" applyNumberFormat="1" applyFont="1" applyFill="1" applyAlignment="1">
      <alignment horizontal="center"/>
    </xf>
    <xf numFmtId="0" fontId="44" fillId="0" borderId="0" xfId="0" applyFont="1" applyFill="1" applyAlignment="1">
      <alignment/>
    </xf>
    <xf numFmtId="38" fontId="44" fillId="0" borderId="0" xfId="0" applyNumberFormat="1" applyFont="1" applyFill="1" applyBorder="1" applyAlignment="1">
      <alignment/>
    </xf>
    <xf numFmtId="0" fontId="44"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45" fillId="0" borderId="0" xfId="0" applyNumberFormat="1" applyFont="1" applyFill="1" applyBorder="1" applyAlignment="1">
      <alignment horizontal="center"/>
    </xf>
    <xf numFmtId="0" fontId="45" fillId="0" borderId="11" xfId="0" applyFont="1" applyFill="1" applyBorder="1" applyAlignment="1">
      <alignment horizontal="left" vertical="top" wrapText="1" indent="2"/>
    </xf>
    <xf numFmtId="0" fontId="45" fillId="0" borderId="0" xfId="0" applyFont="1" applyFill="1" applyAlignment="1">
      <alignment horizontal="left"/>
    </xf>
    <xf numFmtId="0" fontId="45" fillId="4" borderId="0" xfId="0" applyFont="1" applyFill="1" applyAlignment="1">
      <alignment horizontal="center"/>
    </xf>
    <xf numFmtId="43" fontId="45" fillId="0" borderId="10" xfId="42" applyFont="1" applyFill="1" applyBorder="1" applyAlignment="1">
      <alignment horizontal="left" vertical="top" wrapText="1" indent="2"/>
    </xf>
    <xf numFmtId="43" fontId="45" fillId="0" borderId="0" xfId="42" applyFont="1" applyFill="1" applyBorder="1" applyAlignment="1">
      <alignment horizontal="center"/>
    </xf>
    <xf numFmtId="43" fontId="45" fillId="0" borderId="0" xfId="42" applyFont="1" applyFill="1" applyAlignment="1">
      <alignment horizontal="left"/>
    </xf>
    <xf numFmtId="0" fontId="45" fillId="4" borderId="0" xfId="0" applyFont="1" applyFill="1" applyBorder="1" applyAlignment="1">
      <alignment horizontal="center"/>
    </xf>
    <xf numFmtId="0" fontId="46" fillId="0" borderId="50" xfId="0" applyFont="1" applyFill="1" applyBorder="1" applyAlignment="1">
      <alignment/>
    </xf>
    <xf numFmtId="181" fontId="46" fillId="0" borderId="50" xfId="0" applyNumberFormat="1" applyFont="1" applyFill="1" applyBorder="1" applyAlignment="1">
      <alignment/>
    </xf>
    <xf numFmtId="0" fontId="46" fillId="0" borderId="0" xfId="0" applyFont="1" applyFill="1" applyAlignment="1">
      <alignment/>
    </xf>
    <xf numFmtId="0" fontId="45" fillId="0" borderId="0" xfId="0" applyFont="1" applyFill="1" applyAlignment="1">
      <alignment/>
    </xf>
    <xf numFmtId="0" fontId="45" fillId="24" borderId="10" xfId="0" applyFont="1" applyFill="1" applyBorder="1" applyAlignment="1">
      <alignment/>
    </xf>
    <xf numFmtId="181" fontId="45" fillId="24" borderId="15" xfId="42" applyNumberFormat="1" applyFont="1" applyFill="1" applyBorder="1" applyAlignment="1">
      <alignment horizontal="right"/>
    </xf>
    <xf numFmtId="0" fontId="45" fillId="0" borderId="0" xfId="0" applyFont="1" applyAlignment="1">
      <alignment/>
    </xf>
    <xf numFmtId="38" fontId="6" fillId="0" borderId="33" xfId="0" applyNumberFormat="1" applyFont="1" applyFill="1" applyBorder="1" applyAlignment="1">
      <alignment vertical="top" wrapText="1"/>
    </xf>
    <xf numFmtId="38" fontId="6" fillId="0" borderId="34" xfId="0" applyNumberFormat="1" applyFont="1" applyFill="1" applyBorder="1" applyAlignment="1">
      <alignment vertical="top" wrapText="1"/>
    </xf>
    <xf numFmtId="181" fontId="6" fillId="0" borderId="34" xfId="42" applyNumberFormat="1" applyFont="1" applyFill="1" applyBorder="1" applyAlignment="1">
      <alignment vertical="top" wrapText="1"/>
    </xf>
    <xf numFmtId="181" fontId="6" fillId="0" borderId="51" xfId="42" applyNumberFormat="1" applyFont="1" applyFill="1" applyBorder="1" applyAlignment="1">
      <alignment/>
    </xf>
    <xf numFmtId="181" fontId="13" fillId="0" borderId="0" xfId="42" applyNumberFormat="1" applyFont="1" applyFill="1" applyAlignment="1">
      <alignment/>
    </xf>
    <xf numFmtId="181" fontId="47" fillId="0" borderId="50" xfId="42" applyNumberFormat="1" applyFont="1" applyFill="1" applyBorder="1" applyAlignment="1">
      <alignment vertical="top" wrapText="1"/>
    </xf>
    <xf numFmtId="3" fontId="6" fillId="0" borderId="0" xfId="42" applyNumberFormat="1" applyFont="1" applyFill="1" applyAlignment="1">
      <alignment horizontal="right"/>
    </xf>
    <xf numFmtId="41" fontId="6" fillId="0" borderId="52" xfId="0" applyNumberFormat="1" applyFont="1" applyFill="1" applyBorder="1" applyAlignment="1">
      <alignment vertical="top" wrapText="1"/>
    </xf>
    <xf numFmtId="41" fontId="6" fillId="0" borderId="53" xfId="0" applyNumberFormat="1" applyFont="1" applyFill="1" applyBorder="1" applyAlignment="1">
      <alignment vertical="top" wrapText="1"/>
    </xf>
    <xf numFmtId="41" fontId="2" fillId="0" borderId="23" xfId="42" applyNumberFormat="1" applyFont="1" applyFill="1" applyBorder="1" applyAlignment="1">
      <alignment horizontal="right" vertical="top" wrapText="1"/>
    </xf>
    <xf numFmtId="43" fontId="2" fillId="0" borderId="54" xfId="42" applyFont="1" applyFill="1" applyBorder="1" applyAlignment="1">
      <alignment horizontal="right" vertical="top" wrapText="1"/>
    </xf>
    <xf numFmtId="41" fontId="6" fillId="0" borderId="42" xfId="0" applyNumberFormat="1" applyFont="1" applyFill="1" applyBorder="1" applyAlignment="1">
      <alignment vertical="top" wrapText="1"/>
    </xf>
    <xf numFmtId="41" fontId="2" fillId="0" borderId="42" xfId="42" applyNumberFormat="1" applyFont="1" applyFill="1" applyBorder="1" applyAlignment="1">
      <alignment horizontal="right" vertical="top" wrapText="1"/>
    </xf>
    <xf numFmtId="43" fontId="2" fillId="0" borderId="33" xfId="42" applyFont="1" applyFill="1" applyBorder="1" applyAlignment="1">
      <alignment horizontal="right" vertical="top" wrapText="1"/>
    </xf>
    <xf numFmtId="41" fontId="6" fillId="0" borderId="23" xfId="0" applyNumberFormat="1" applyFont="1" applyFill="1" applyBorder="1" applyAlignment="1">
      <alignment vertical="top" wrapText="1"/>
    </xf>
    <xf numFmtId="41" fontId="6" fillId="0" borderId="15" xfId="0" applyNumberFormat="1" applyFont="1" applyFill="1" applyBorder="1" applyAlignment="1">
      <alignment vertical="top" wrapText="1"/>
    </xf>
    <xf numFmtId="41" fontId="6" fillId="0" borderId="16" xfId="0" applyNumberFormat="1" applyFont="1" applyFill="1" applyBorder="1" applyAlignment="1">
      <alignment vertical="top" wrapText="1"/>
    </xf>
    <xf numFmtId="0" fontId="14" fillId="24" borderId="10" xfId="0" applyFont="1" applyFill="1" applyBorder="1" applyAlignment="1">
      <alignment horizontal="left" wrapText="1"/>
    </xf>
    <xf numFmtId="181" fontId="14" fillId="24" borderId="54" xfId="42" applyNumberFormat="1" applyFont="1" applyFill="1" applyBorder="1" applyAlignment="1">
      <alignment horizontal="right"/>
    </xf>
    <xf numFmtId="181" fontId="14" fillId="24" borderId="30" xfId="42" applyNumberFormat="1" applyFont="1" applyFill="1" applyBorder="1" applyAlignment="1">
      <alignment horizontal="right"/>
    </xf>
    <xf numFmtId="43" fontId="14" fillId="24" borderId="54" xfId="42" applyFont="1" applyFill="1" applyBorder="1" applyAlignment="1">
      <alignment horizontal="right"/>
    </xf>
    <xf numFmtId="43" fontId="14" fillId="24" borderId="37" xfId="42" applyFont="1" applyFill="1" applyBorder="1" applyAlignment="1">
      <alignment horizontal="right"/>
    </xf>
    <xf numFmtId="43" fontId="14" fillId="24" borderId="30" xfId="42" applyFont="1" applyFill="1" applyBorder="1" applyAlignment="1">
      <alignment horizontal="right"/>
    </xf>
    <xf numFmtId="43" fontId="14" fillId="24" borderId="29" xfId="42" applyFont="1" applyFill="1" applyBorder="1" applyAlignment="1">
      <alignment horizontal="right"/>
    </xf>
    <xf numFmtId="43" fontId="13" fillId="0" borderId="10" xfId="42" applyFont="1" applyFill="1" applyBorder="1" applyAlignment="1">
      <alignment/>
    </xf>
    <xf numFmtId="43" fontId="13" fillId="0" borderId="29" xfId="42" applyFont="1" applyFill="1" applyBorder="1" applyAlignment="1">
      <alignment/>
    </xf>
    <xf numFmtId="0" fontId="13" fillId="0" borderId="0" xfId="0" applyFont="1" applyBorder="1" applyAlignment="1">
      <alignment/>
    </xf>
    <xf numFmtId="181" fontId="2" fillId="0" borderId="0" xfId="42" applyNumberFormat="1" applyFont="1" applyBorder="1" applyAlignment="1">
      <alignment horizontal="right"/>
    </xf>
    <xf numFmtId="181" fontId="2" fillId="24" borderId="0" xfId="42" applyNumberFormat="1" applyFont="1" applyFill="1" applyBorder="1" applyAlignment="1">
      <alignment horizontal="right"/>
    </xf>
    <xf numFmtId="38" fontId="2" fillId="24" borderId="0" xfId="0" applyNumberFormat="1" applyFont="1" applyFill="1" applyBorder="1" applyAlignment="1">
      <alignment/>
    </xf>
    <xf numFmtId="43" fontId="48" fillId="24" borderId="0" xfId="42" applyFont="1" applyFill="1" applyBorder="1" applyAlignment="1">
      <alignment/>
    </xf>
    <xf numFmtId="0" fontId="13" fillId="24" borderId="0" xfId="0" applyFont="1" applyFill="1" applyBorder="1" applyAlignment="1">
      <alignment horizontal="left" wrapText="1"/>
    </xf>
    <xf numFmtId="41" fontId="45" fillId="0" borderId="42" xfId="42" applyNumberFormat="1" applyFont="1" applyFill="1" applyBorder="1" applyAlignment="1">
      <alignment vertical="top" wrapText="1"/>
    </xf>
    <xf numFmtId="41" fontId="45" fillId="0" borderId="23" xfId="42" applyNumberFormat="1" applyFont="1" applyFill="1" applyBorder="1" applyAlignment="1">
      <alignment vertical="top" wrapText="1"/>
    </xf>
    <xf numFmtId="41" fontId="45" fillId="0" borderId="43" xfId="42" applyNumberFormat="1" applyFont="1" applyFill="1" applyBorder="1" applyAlignment="1">
      <alignment vertical="top" wrapText="1"/>
    </xf>
    <xf numFmtId="41" fontId="45" fillId="0" borderId="34" xfId="42" applyNumberFormat="1" applyFont="1" applyFill="1" applyBorder="1" applyAlignment="1">
      <alignment vertical="top" wrapText="1"/>
    </xf>
    <xf numFmtId="9" fontId="2" fillId="0" borderId="0" xfId="60" applyFont="1" applyFill="1" applyAlignment="1">
      <alignment horizontal="left"/>
    </xf>
    <xf numFmtId="10" fontId="2" fillId="0" borderId="0" xfId="60" applyNumberFormat="1" applyFont="1" applyFill="1" applyAlignment="1">
      <alignment horizontal="left"/>
    </xf>
    <xf numFmtId="10" fontId="2" fillId="0" borderId="0" xfId="0" applyNumberFormat="1" applyFont="1" applyFill="1" applyAlignment="1">
      <alignment horizontal="left"/>
    </xf>
    <xf numFmtId="37" fontId="6" fillId="0" borderId="10" xfId="0" applyNumberFormat="1" applyFont="1" applyFill="1" applyBorder="1" applyAlignment="1">
      <alignment horizontal="right" vertical="top" wrapText="1"/>
    </xf>
    <xf numFmtId="0" fontId="45" fillId="0" borderId="0" xfId="0" applyFont="1" applyAlignment="1">
      <alignment/>
    </xf>
    <xf numFmtId="43" fontId="45" fillId="0" borderId="0" xfId="42" applyFont="1" applyFill="1" applyAlignment="1">
      <alignment/>
    </xf>
    <xf numFmtId="0" fontId="45" fillId="0" borderId="0" xfId="0" applyFont="1" applyFill="1" applyAlignment="1">
      <alignment/>
    </xf>
    <xf numFmtId="181" fontId="6" fillId="0" borderId="0" xfId="0" applyNumberFormat="1" applyFont="1" applyAlignment="1">
      <alignment/>
    </xf>
    <xf numFmtId="181" fontId="14" fillId="0" borderId="0" xfId="60" applyNumberFormat="1" applyFont="1" applyFill="1" applyAlignment="1">
      <alignment/>
    </xf>
    <xf numFmtId="181" fontId="14" fillId="0" borderId="0" xfId="42" applyNumberFormat="1" applyFont="1" applyFill="1" applyAlignment="1">
      <alignment/>
    </xf>
    <xf numFmtId="0" fontId="13" fillId="4" borderId="0" xfId="0" applyFont="1" applyFill="1" applyAlignment="1">
      <alignment horizontal="center"/>
    </xf>
    <xf numFmtId="0" fontId="49" fillId="0" borderId="0" xfId="0" applyFont="1" applyAlignment="1">
      <alignment/>
    </xf>
    <xf numFmtId="0" fontId="50" fillId="4" borderId="0" xfId="0" applyFont="1" applyFill="1" applyAlignment="1">
      <alignment horizontal="center"/>
    </xf>
    <xf numFmtId="0" fontId="14" fillId="0" borderId="0" xfId="0" applyNumberFormat="1" applyFont="1" applyFill="1" applyAlignment="1">
      <alignment horizontal="left"/>
    </xf>
    <xf numFmtId="0" fontId="49" fillId="4" borderId="0" xfId="0" applyFont="1" applyFill="1" applyAlignment="1">
      <alignment/>
    </xf>
    <xf numFmtId="0" fontId="13" fillId="0" borderId="0" xfId="0" applyFont="1" applyFill="1" applyAlignment="1">
      <alignment horizontal="center"/>
    </xf>
    <xf numFmtId="0" fontId="13" fillId="0" borderId="0" xfId="0" applyNumberFormat="1" applyFont="1" applyFill="1" applyAlignment="1">
      <alignment horizontal="center"/>
    </xf>
    <xf numFmtId="0" fontId="51" fillId="0" borderId="0" xfId="0" applyFont="1" applyFill="1" applyBorder="1" applyAlignment="1">
      <alignment horizontal="left" vertical="center"/>
    </xf>
    <xf numFmtId="181" fontId="13" fillId="0" borderId="0" xfId="42" applyNumberFormat="1" applyFont="1" applyFill="1" applyAlignment="1">
      <alignment horizontal="center"/>
    </xf>
    <xf numFmtId="0" fontId="1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3" fillId="0" borderId="0" xfId="0" applyNumberFormat="1" applyFont="1" applyFill="1" applyAlignment="1">
      <alignment horizontal="center" vertical="top"/>
    </xf>
    <xf numFmtId="0" fontId="52" fillId="0" borderId="0" xfId="0" applyFont="1" applyFill="1" applyAlignment="1">
      <alignment horizontal="center"/>
    </xf>
    <xf numFmtId="0" fontId="52" fillId="0" borderId="0" xfId="0" applyNumberFormat="1" applyFont="1" applyFill="1" applyAlignment="1">
      <alignment horizontal="center"/>
    </xf>
    <xf numFmtId="0" fontId="13" fillId="0" borderId="0" xfId="0" applyFont="1" applyFill="1" applyAlignment="1">
      <alignment horizontal="left"/>
    </xf>
    <xf numFmtId="0" fontId="13" fillId="0" borderId="0" xfId="0" applyNumberFormat="1" applyFont="1" applyFill="1" applyAlignment="1">
      <alignment horizontal="left"/>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horizontal="left"/>
    </xf>
    <xf numFmtId="0" fontId="53" fillId="0" borderId="0" xfId="0" applyNumberFormat="1" applyFont="1" applyFill="1" applyAlignment="1">
      <alignment horizontal="center"/>
    </xf>
    <xf numFmtId="0" fontId="49" fillId="0" borderId="0" xfId="0" applyFont="1" applyFill="1" applyAlignment="1">
      <alignment/>
    </xf>
    <xf numFmtId="0" fontId="7" fillId="0" borderId="0" xfId="0" applyFont="1" applyAlignment="1">
      <alignment horizontal="center"/>
    </xf>
    <xf numFmtId="0" fontId="5" fillId="0" borderId="0" xfId="0" applyFont="1" applyFill="1" applyBorder="1" applyAlignment="1">
      <alignment horizontal="left"/>
    </xf>
    <xf numFmtId="0" fontId="2" fillId="0" borderId="28" xfId="0" applyFont="1" applyBorder="1" applyAlignment="1">
      <alignment horizontal="left"/>
    </xf>
    <xf numFmtId="0" fontId="2" fillId="0" borderId="25" xfId="0" applyFont="1" applyBorder="1" applyAlignment="1">
      <alignment horizontal="left"/>
    </xf>
    <xf numFmtId="0" fontId="6" fillId="0" borderId="0" xfId="0" applyFont="1" applyFill="1" applyAlignment="1">
      <alignment wrapText="1"/>
    </xf>
    <xf numFmtId="0" fontId="6" fillId="24" borderId="36" xfId="0" applyFont="1" applyFill="1" applyBorder="1" applyAlignment="1">
      <alignment horizontal="center"/>
    </xf>
    <xf numFmtId="0" fontId="6" fillId="24" borderId="10" xfId="0" applyFont="1" applyFill="1" applyBorder="1" applyAlignment="1">
      <alignment horizontal="center"/>
    </xf>
    <xf numFmtId="0" fontId="4"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left"/>
    </xf>
    <xf numFmtId="0" fontId="6" fillId="24" borderId="0" xfId="0" applyFont="1" applyFill="1" applyAlignment="1">
      <alignment wrapText="1"/>
    </xf>
    <xf numFmtId="0" fontId="0" fillId="0" borderId="0" xfId="0" applyAlignment="1">
      <alignment wrapText="1"/>
    </xf>
    <xf numFmtId="0" fontId="6" fillId="24" borderId="0" xfId="0" applyFont="1" applyFill="1" applyAlignment="1" quotePrefix="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 fontId="2" fillId="0" borderId="11" xfId="0" applyNumberFormat="1" applyFont="1" applyBorder="1" applyAlignment="1" quotePrefix="1">
      <alignment horizontal="center" vertical="center" wrapText="1"/>
    </xf>
    <xf numFmtId="0" fontId="2" fillId="0" borderId="13" xfId="0" applyFont="1" applyBorder="1" applyAlignment="1">
      <alignment horizontal="center" vertical="center" wrapText="1"/>
    </xf>
    <xf numFmtId="181" fontId="2" fillId="0" borderId="36" xfId="42" applyNumberFormat="1" applyFont="1" applyBorder="1" applyAlignment="1">
      <alignment horizontal="center" vertical="center" wrapText="1"/>
    </xf>
    <xf numFmtId="181" fontId="2" fillId="0" borderId="30" xfId="42" applyNumberFormat="1" applyFont="1" applyBorder="1" applyAlignment="1">
      <alignment horizontal="center" vertical="center" wrapText="1"/>
    </xf>
    <xf numFmtId="0" fontId="2" fillId="0" borderId="36"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24" borderId="10" xfId="0" applyFont="1" applyFill="1" applyBorder="1" applyAlignment="1">
      <alignment horizontal="left" wrapText="1"/>
    </xf>
    <xf numFmtId="0" fontId="2" fillId="24" borderId="12" xfId="0" applyFont="1" applyFill="1" applyBorder="1" applyAlignment="1">
      <alignment horizontal="left" wrapText="1"/>
    </xf>
    <xf numFmtId="0" fontId="5" fillId="0" borderId="0" xfId="0" applyFont="1" applyBorder="1" applyAlignment="1">
      <alignment horizontal="left"/>
    </xf>
    <xf numFmtId="0" fontId="2" fillId="0" borderId="36" xfId="0" applyFont="1" applyBorder="1" applyAlignment="1">
      <alignment horizontal="left"/>
    </xf>
    <xf numFmtId="0" fontId="2" fillId="0" borderId="30"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8" xfId="0" applyFont="1" applyBorder="1" applyAlignment="1">
      <alignment horizontal="center" vertical="center" wrapText="1"/>
    </xf>
    <xf numFmtId="181" fontId="2" fillId="0" borderId="50" xfId="42" applyNumberFormat="1" applyFont="1" applyBorder="1" applyAlignment="1">
      <alignment horizontal="center" vertical="center"/>
    </xf>
    <xf numFmtId="0" fontId="0" fillId="0" borderId="50"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7" xfId="0" applyFont="1" applyBorder="1" applyAlignment="1">
      <alignment horizontal="center" vertical="center"/>
    </xf>
    <xf numFmtId="0" fontId="0" fillId="0" borderId="25" xfId="0" applyFont="1" applyBorder="1" applyAlignment="1">
      <alignment horizontal="center" vertical="center"/>
    </xf>
    <xf numFmtId="0" fontId="2" fillId="0" borderId="29" xfId="42" applyNumberFormat="1" applyFont="1" applyBorder="1" applyAlignment="1">
      <alignment horizontal="center" vertical="center"/>
    </xf>
    <xf numFmtId="0" fontId="2" fillId="0" borderId="15" xfId="42" applyNumberFormat="1" applyFont="1" applyBorder="1" applyAlignment="1">
      <alignment horizontal="center" vertical="center"/>
    </xf>
    <xf numFmtId="0" fontId="2" fillId="0" borderId="26" xfId="42" applyNumberFormat="1" applyFont="1" applyBorder="1" applyAlignment="1">
      <alignment horizontal="center" vertical="center"/>
    </xf>
    <xf numFmtId="0" fontId="6"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wrapText="1"/>
    </xf>
    <xf numFmtId="0" fontId="2" fillId="24" borderId="29"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11" xfId="0" applyFont="1" applyFill="1" applyBorder="1" applyAlignment="1">
      <alignment horizontal="left" wrapText="1"/>
    </xf>
    <xf numFmtId="0" fontId="2" fillId="24" borderId="13" xfId="0" applyFont="1" applyFill="1" applyBorder="1" applyAlignment="1">
      <alignment horizontal="left" wrapText="1"/>
    </xf>
    <xf numFmtId="0" fontId="6" fillId="24" borderId="0" xfId="0" applyFont="1" applyFill="1" applyBorder="1" applyAlignment="1">
      <alignment horizontal="left" vertical="top" wrapText="1"/>
    </xf>
    <xf numFmtId="181" fontId="2" fillId="0" borderId="29" xfId="42" applyNumberFormat="1" applyFont="1" applyBorder="1" applyAlignment="1">
      <alignment horizontal="center" vertical="center"/>
    </xf>
    <xf numFmtId="0" fontId="0" fillId="0" borderId="15" xfId="0" applyFont="1" applyBorder="1" applyAlignment="1">
      <alignment horizontal="center" vertical="center"/>
    </xf>
    <xf numFmtId="0" fontId="0" fillId="0" borderId="26" xfId="0" applyFont="1" applyBorder="1" applyAlignment="1">
      <alignment horizontal="center" vertical="center"/>
    </xf>
    <xf numFmtId="0" fontId="2" fillId="24" borderId="28" xfId="0" applyFont="1" applyFill="1" applyBorder="1" applyAlignment="1">
      <alignment horizontal="left" wrapText="1"/>
    </xf>
    <xf numFmtId="0" fontId="2" fillId="24" borderId="25" xfId="0" applyFont="1" applyFill="1" applyBorder="1" applyAlignment="1">
      <alignment horizontal="left" wrapText="1"/>
    </xf>
    <xf numFmtId="181" fontId="6" fillId="0" borderId="55" xfId="42" applyNumberFormat="1" applyFont="1" applyFill="1" applyBorder="1" applyAlignment="1">
      <alignment horizontal="center"/>
    </xf>
    <xf numFmtId="181" fontId="6" fillId="0" borderId="27" xfId="42" applyNumberFormat="1" applyFont="1" applyFill="1" applyBorder="1" applyAlignment="1">
      <alignment horizontal="center"/>
    </xf>
    <xf numFmtId="0" fontId="2" fillId="0" borderId="28" xfId="0" applyFont="1" applyFill="1" applyBorder="1" applyAlignment="1">
      <alignment/>
    </xf>
    <xf numFmtId="0" fontId="2" fillId="0" borderId="25" xfId="0" applyFont="1" applyFill="1" applyBorder="1" applyAlignment="1">
      <alignment/>
    </xf>
    <xf numFmtId="37" fontId="6" fillId="0" borderId="10" xfId="0" applyNumberFormat="1" applyFont="1" applyFill="1" applyBorder="1" applyAlignment="1">
      <alignment horizontal="right"/>
    </xf>
    <xf numFmtId="37" fontId="6" fillId="0" borderId="12" xfId="0" applyNumberFormat="1" applyFont="1" applyFill="1" applyBorder="1" applyAlignment="1">
      <alignment horizontal="right"/>
    </xf>
    <xf numFmtId="0" fontId="2" fillId="0" borderId="10" xfId="0" applyFont="1" applyFill="1" applyBorder="1" applyAlignment="1">
      <alignment horizontal="center"/>
    </xf>
    <xf numFmtId="0" fontId="2" fillId="0" borderId="12" xfId="0" applyFont="1" applyFill="1" applyBorder="1" applyAlignment="1">
      <alignment horizontal="center"/>
    </xf>
    <xf numFmtId="181" fontId="6" fillId="0" borderId="10" xfId="42" applyNumberFormat="1" applyFont="1" applyFill="1" applyBorder="1" applyAlignment="1">
      <alignment horizontal="center"/>
    </xf>
    <xf numFmtId="181" fontId="6" fillId="0" borderId="12" xfId="42" applyNumberFormat="1" applyFont="1" applyFill="1" applyBorder="1" applyAlignment="1">
      <alignment horizontal="center"/>
    </xf>
    <xf numFmtId="0" fontId="2" fillId="0" borderId="28" xfId="0" applyFont="1" applyFill="1" applyBorder="1" applyAlignment="1">
      <alignment horizontal="center"/>
    </xf>
    <xf numFmtId="0" fontId="2" fillId="0" borderId="25" xfId="0" applyFont="1" applyFill="1" applyBorder="1" applyAlignment="1">
      <alignment horizontal="center"/>
    </xf>
    <xf numFmtId="0" fontId="2" fillId="0" borderId="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181" fontId="6" fillId="0" borderId="11" xfId="42" applyNumberFormat="1" applyFont="1" applyFill="1" applyBorder="1" applyAlignment="1">
      <alignment horizontal="center"/>
    </xf>
    <xf numFmtId="181" fontId="6" fillId="0" borderId="13" xfId="42" applyNumberFormat="1" applyFont="1" applyFill="1" applyBorder="1" applyAlignment="1">
      <alignment horizontal="center"/>
    </xf>
    <xf numFmtId="181" fontId="6" fillId="0" borderId="36" xfId="42" applyNumberFormat="1" applyFont="1" applyFill="1" applyBorder="1" applyAlignment="1">
      <alignment horizontal="center"/>
    </xf>
    <xf numFmtId="181" fontId="6" fillId="0" borderId="30" xfId="42" applyNumberFormat="1" applyFont="1" applyFill="1" applyBorder="1" applyAlignment="1">
      <alignment horizontal="center"/>
    </xf>
    <xf numFmtId="0" fontId="6" fillId="0" borderId="29"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43" fontId="2" fillId="0" borderId="11" xfId="42" applyFont="1" applyBorder="1" applyAlignment="1">
      <alignment horizontal="center"/>
    </xf>
    <xf numFmtId="43" fontId="2" fillId="0" borderId="13" xfId="42" applyFont="1" applyBorder="1" applyAlignment="1">
      <alignment horizontal="center"/>
    </xf>
    <xf numFmtId="43" fontId="2" fillId="0" borderId="36" xfId="42" applyFont="1" applyBorder="1" applyAlignment="1" quotePrefix="1">
      <alignment horizontal="center"/>
    </xf>
    <xf numFmtId="43" fontId="2" fillId="0" borderId="30" xfId="42" applyFont="1" applyBorder="1" applyAlignment="1" quotePrefix="1">
      <alignment horizontal="center"/>
    </xf>
    <xf numFmtId="0" fontId="3" fillId="0" borderId="0" xfId="0" applyFont="1" applyFill="1" applyAlignment="1">
      <alignment horizontal="center"/>
    </xf>
    <xf numFmtId="16" fontId="2" fillId="0" borderId="49" xfId="0" applyNumberFormat="1" applyFont="1" applyBorder="1" applyAlignment="1" quotePrefix="1">
      <alignment horizontal="center" vertical="center" wrapText="1"/>
    </xf>
    <xf numFmtId="16" fontId="2" fillId="0" borderId="13" xfId="0" applyNumberFormat="1" applyFont="1" applyBorder="1" applyAlignment="1" quotePrefix="1">
      <alignment horizontal="center" vertical="center" wrapText="1"/>
    </xf>
    <xf numFmtId="0" fontId="2" fillId="0" borderId="0" xfId="0" applyNumberFormat="1" applyFont="1" applyFill="1" applyAlignment="1">
      <alignment horizontal="center"/>
    </xf>
    <xf numFmtId="0" fontId="2" fillId="0" borderId="36" xfId="0" applyFont="1" applyFill="1" applyBorder="1" applyAlignment="1">
      <alignment horizontal="center" vertical="top" wrapText="1"/>
    </xf>
    <xf numFmtId="0" fontId="2" fillId="0" borderId="30" xfId="0" applyFont="1" applyFill="1" applyBorder="1" applyAlignment="1">
      <alignment horizontal="center" vertical="top" wrapText="1"/>
    </xf>
    <xf numFmtId="0" fontId="6" fillId="0" borderId="36"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6" fillId="0" borderId="30" xfId="0" applyFont="1" applyFill="1" applyBorder="1" applyAlignment="1">
      <alignment horizontal="center" wrapText="1"/>
    </xf>
    <xf numFmtId="0" fontId="6" fillId="0" borderId="13" xfId="0" applyFont="1" applyFill="1" applyBorder="1" applyAlignment="1">
      <alignment horizontal="center" wrapText="1"/>
    </xf>
    <xf numFmtId="0" fontId="13" fillId="0" borderId="0" xfId="0" applyNumberFormat="1" applyFont="1" applyFill="1" applyBorder="1" applyAlignment="1">
      <alignment horizontal="center" vertical="top" wrapText="1"/>
    </xf>
    <xf numFmtId="0" fontId="2" fillId="0" borderId="0" xfId="0" applyFont="1" applyFill="1" applyAlignment="1">
      <alignment horizontal="left"/>
    </xf>
    <xf numFmtId="0" fontId="2" fillId="0" borderId="10" xfId="0" applyFont="1" applyFill="1" applyBorder="1" applyAlignment="1">
      <alignment horizontal="center" vertical="top" wrapText="1"/>
    </xf>
    <xf numFmtId="0" fontId="6" fillId="0" borderId="12" xfId="0" applyFont="1" applyFill="1" applyBorder="1" applyAlignment="1">
      <alignment horizontal="center" vertical="top" wrapText="1"/>
    </xf>
    <xf numFmtId="16" fontId="2" fillId="0" borderId="49" xfId="0" applyNumberFormat="1" applyFont="1" applyFill="1" applyBorder="1" applyAlignment="1">
      <alignment horizontal="center" vertical="top" wrapText="1"/>
    </xf>
    <xf numFmtId="16" fontId="2" fillId="0" borderId="13" xfId="0" applyNumberFormat="1" applyFont="1" applyFill="1" applyBorder="1" applyAlignment="1">
      <alignment horizontal="center" vertical="top" wrapText="1"/>
    </xf>
    <xf numFmtId="0" fontId="6" fillId="0" borderId="12" xfId="0" applyFont="1" applyFill="1" applyBorder="1" applyAlignment="1">
      <alignment horizontal="center" wrapText="1"/>
    </xf>
    <xf numFmtId="16" fontId="2" fillId="0" borderId="11" xfId="0" applyNumberFormat="1"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41" xfId="0" applyFont="1" applyFill="1" applyBorder="1" applyAlignment="1">
      <alignment horizontal="center" vertical="top" wrapText="1"/>
    </xf>
    <xf numFmtId="0" fontId="6"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center" vertical="top" wrapText="1"/>
    </xf>
    <xf numFmtId="190" fontId="2" fillId="0" borderId="49" xfId="0" applyNumberFormat="1" applyFont="1" applyFill="1" applyBorder="1" applyAlignment="1">
      <alignment horizontal="center" vertical="top" wrapText="1"/>
    </xf>
    <xf numFmtId="190" fontId="2" fillId="0" borderId="13" xfId="0" applyNumberFormat="1" applyFont="1" applyFill="1" applyBorder="1" applyAlignment="1">
      <alignment horizontal="center" vertical="top" wrapText="1"/>
    </xf>
    <xf numFmtId="0" fontId="2" fillId="0" borderId="50" xfId="0" applyFont="1" applyFill="1" applyBorder="1" applyAlignment="1">
      <alignment horizontal="center" vertical="top" wrapText="1"/>
    </xf>
    <xf numFmtId="190" fontId="2" fillId="0" borderId="10" xfId="0" applyNumberFormat="1"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une98-En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2162175</xdr:colOff>
      <xdr:row>3</xdr:row>
      <xdr:rowOff>171450</xdr:rowOff>
    </xdr:to>
    <xdr:pic>
      <xdr:nvPicPr>
        <xdr:cNvPr id="1" name="Picture 3" descr="hvdlogo"/>
        <xdr:cNvPicPr preferRelativeResize="1">
          <a:picLocks noChangeAspect="1"/>
        </xdr:cNvPicPr>
      </xdr:nvPicPr>
      <xdr:blipFill>
        <a:blip r:embed="rId1"/>
        <a:stretch>
          <a:fillRect/>
        </a:stretch>
      </xdr:blipFill>
      <xdr:spPr>
        <a:xfrm>
          <a:off x="47625" y="47625"/>
          <a:ext cx="21145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 Box 1"/>
        <xdr:cNvSpPr txBox="1">
          <a:spLocks noChangeArrowheads="1"/>
        </xdr:cNvSpPr>
      </xdr:nvSpPr>
      <xdr:spPr>
        <a:xfrm>
          <a:off x="5514975"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000000"/>
              </a:solidFill>
              <a:latin typeface="Times New Roman"/>
              <a:ea typeface="Times New Roman"/>
              <a:cs typeface="Times New Roman"/>
            </a:rPr>
            <a:t>DRAFT</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2181225</xdr:colOff>
      <xdr:row>3</xdr:row>
      <xdr:rowOff>180975</xdr:rowOff>
    </xdr:to>
    <xdr:pic>
      <xdr:nvPicPr>
        <xdr:cNvPr id="2" name="Picture 4" descr="hvdlogo"/>
        <xdr:cNvPicPr preferRelativeResize="1">
          <a:picLocks noChangeAspect="1"/>
        </xdr:cNvPicPr>
      </xdr:nvPicPr>
      <xdr:blipFill>
        <a:blip r:embed="rId1"/>
        <a:stretch>
          <a:fillRect/>
        </a:stretch>
      </xdr:blipFill>
      <xdr:spPr>
        <a:xfrm>
          <a:off x="47625" y="47625"/>
          <a:ext cx="21336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2143125</xdr:colOff>
      <xdr:row>4</xdr:row>
      <xdr:rowOff>9525</xdr:rowOff>
    </xdr:to>
    <xdr:pic>
      <xdr:nvPicPr>
        <xdr:cNvPr id="1" name="Picture 4" descr="hvdlogo"/>
        <xdr:cNvPicPr preferRelativeResize="1">
          <a:picLocks noChangeAspect="1"/>
        </xdr:cNvPicPr>
      </xdr:nvPicPr>
      <xdr:blipFill>
        <a:blip r:embed="rId1"/>
        <a:stretch>
          <a:fillRect/>
        </a:stretch>
      </xdr:blipFill>
      <xdr:spPr>
        <a:xfrm>
          <a:off x="47625" y="47625"/>
          <a:ext cx="225742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2047875</xdr:colOff>
      <xdr:row>3</xdr:row>
      <xdr:rowOff>133350</xdr:rowOff>
    </xdr:to>
    <xdr:pic>
      <xdr:nvPicPr>
        <xdr:cNvPr id="1" name="Picture 4" descr="hvdlogo"/>
        <xdr:cNvPicPr preferRelativeResize="1">
          <a:picLocks noChangeAspect="1"/>
        </xdr:cNvPicPr>
      </xdr:nvPicPr>
      <xdr:blipFill>
        <a:blip r:embed="rId1"/>
        <a:stretch>
          <a:fillRect/>
        </a:stretch>
      </xdr:blipFill>
      <xdr:spPr>
        <a:xfrm>
          <a:off x="47625" y="47625"/>
          <a:ext cx="20002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1771650</xdr:colOff>
      <xdr:row>3</xdr:row>
      <xdr:rowOff>123825</xdr:rowOff>
    </xdr:to>
    <xdr:pic>
      <xdr:nvPicPr>
        <xdr:cNvPr id="1" name="Picture 2" descr="hvdlogo"/>
        <xdr:cNvPicPr preferRelativeResize="1">
          <a:picLocks noChangeAspect="1"/>
        </xdr:cNvPicPr>
      </xdr:nvPicPr>
      <xdr:blipFill>
        <a:blip r:embed="rId1"/>
        <a:stretch>
          <a:fillRect/>
        </a:stretch>
      </xdr:blipFill>
      <xdr:spPr>
        <a:xfrm>
          <a:off x="47625" y="47625"/>
          <a:ext cx="202882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1771650</xdr:colOff>
      <xdr:row>4</xdr:row>
      <xdr:rowOff>0</xdr:rowOff>
    </xdr:to>
    <xdr:pic>
      <xdr:nvPicPr>
        <xdr:cNvPr id="1" name="Picture 2" descr="hvdlogo"/>
        <xdr:cNvPicPr preferRelativeResize="1">
          <a:picLocks noChangeAspect="1"/>
        </xdr:cNvPicPr>
      </xdr:nvPicPr>
      <xdr:blipFill>
        <a:blip r:embed="rId1"/>
        <a:stretch>
          <a:fillRect/>
        </a:stretch>
      </xdr:blipFill>
      <xdr:spPr>
        <a:xfrm>
          <a:off x="47625" y="47625"/>
          <a:ext cx="20383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trol\Consolidation\2007\Qrtly%20announcements\2008%20Q3\Hovid%20Bhd%20Q3%202008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trol\Consolidation\2007\Hovid%20Conso%20info\Conso%20file_2007\Consol%20ye%20300607%20(071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trol\Consolidation\2007\grp0708\Hovid%20Grp%20Consol_Q4%202008_5Aug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SE"/>
      <sheetName val="CFS"/>
      <sheetName val="Notes"/>
    </sheetNames>
    <sheetDataSet>
      <sheetData sheetId="1">
        <row r="14">
          <cell r="B14">
            <v>52991</v>
          </cell>
          <cell r="E14">
            <v>127911</v>
          </cell>
        </row>
        <row r="15">
          <cell r="E15">
            <v>-129</v>
          </cell>
        </row>
        <row r="16">
          <cell r="E16">
            <v>-94515</v>
          </cell>
        </row>
        <row r="17">
          <cell r="E17">
            <v>-7495</v>
          </cell>
        </row>
        <row r="19">
          <cell r="E19">
            <v>-2276</v>
          </cell>
        </row>
        <row r="20">
          <cell r="B20">
            <v>4472</v>
          </cell>
        </row>
        <row r="21">
          <cell r="E21">
            <v>-4264</v>
          </cell>
        </row>
        <row r="25">
          <cell r="E25">
            <v>13987</v>
          </cell>
        </row>
        <row r="26">
          <cell r="E26">
            <v>5245</v>
          </cell>
        </row>
      </sheetData>
      <sheetData sheetId="4">
        <row r="77">
          <cell r="F77">
            <v>66290</v>
          </cell>
        </row>
        <row r="78">
          <cell r="F78">
            <v>61621</v>
          </cell>
        </row>
        <row r="82">
          <cell r="F82">
            <v>9130</v>
          </cell>
        </row>
        <row r="83">
          <cell r="F83">
            <v>14366</v>
          </cell>
        </row>
        <row r="87">
          <cell r="F87">
            <v>7708</v>
          </cell>
        </row>
        <row r="88">
          <cell r="F88">
            <v>11524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at a glance"/>
      <sheetName val="qtr plgroup"/>
      <sheetName val="plgroup"/>
      <sheetName val="bsgroup"/>
      <sheetName val="Notes"/>
      <sheetName val="D Tax"/>
      <sheetName val="SEgroup"/>
      <sheetName val="adj"/>
      <sheetName val="GroupCF"/>
      <sheetName val="HB_TB"/>
      <sheetName val="HB_SCH"/>
      <sheetName val="PPE Summary"/>
      <sheetName val="PPE"/>
      <sheetName val="PPE_Foreign"/>
      <sheetName val="HI_WS current"/>
      <sheetName val="HYH(S)_WS"/>
      <sheetName val="HI_WS NOV"/>
      <sheetName val="D Tax Old"/>
      <sheetName val="CARO WS"/>
      <sheetName val="JV_ TB"/>
      <sheetName val="HPSB WS"/>
      <sheetName val="MI on dilution"/>
      <sheetName val="HM"/>
      <sheetName val="URP"/>
      <sheetName val="HN"/>
      <sheetName val="Acq inc wkg"/>
      <sheetName val="acq bs wkg"/>
    </sheetNames>
    <sheetDataSet>
      <sheetData sheetId="2">
        <row r="8">
          <cell r="S8">
            <v>94165585.47</v>
          </cell>
          <cell r="T8">
            <v>92691421</v>
          </cell>
        </row>
        <row r="52">
          <cell r="S52">
            <v>14026740.58520001</v>
          </cell>
          <cell r="T52">
            <v>21023934</v>
          </cell>
        </row>
        <row r="56">
          <cell r="S56">
            <v>12409179.67360001</v>
          </cell>
          <cell r="T56">
            <v>16658701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 comparatives_fye08"/>
      <sheetName val="Summary_fye08"/>
      <sheetName val="PL at a glance"/>
      <sheetName val="HPhar LSN Prop"/>
      <sheetName val="Prepaid lease"/>
      <sheetName val="Wshts submissions"/>
      <sheetName val="status"/>
      <sheetName val="Forex rates"/>
      <sheetName val="Investmt in subsi &amp; MI"/>
      <sheetName val="URP"/>
      <sheetName val="SEgroup"/>
      <sheetName val="Rptg to Mgmt"/>
      <sheetName val="Notes"/>
      <sheetName val="adj"/>
      <sheetName val="PLgroup"/>
      <sheetName val="qtr PLgroup"/>
      <sheetName val="CFgroup (Qtr)"/>
      <sheetName val="BSgroup (Qtr)"/>
      <sheetName val="PPE-2008"/>
      <sheetName val="PPE Summ-2008"/>
      <sheetName val="PPE-2007"/>
      <sheetName val="PPE Summ-2007"/>
      <sheetName val="MI on dilution_Info"/>
      <sheetName val="PPE HI_2008"/>
      <sheetName val="PPE HI_2007"/>
      <sheetName val="1. HInc"/>
      <sheetName val="2. HNutri"/>
      <sheetName val="3.HMktg"/>
      <sheetName val="4. Javid"/>
      <sheetName val="5. CARO"/>
      <sheetName val="6. HPharmacy"/>
      <sheetName val="7. HYH (S)"/>
      <sheetName val="8. H LifeSC"/>
      <sheetName val="9.HIL"/>
      <sheetName val="10.HResearch"/>
    </sheetNames>
    <sheetDataSet>
      <sheetData sheetId="10">
        <row r="88">
          <cell r="T88">
            <v>0</v>
          </cell>
        </row>
        <row r="92">
          <cell r="T92">
            <v>7621</v>
          </cell>
        </row>
        <row r="93">
          <cell r="T93">
            <v>-617</v>
          </cell>
        </row>
        <row r="96">
          <cell r="T96">
            <v>-2183</v>
          </cell>
        </row>
        <row r="97">
          <cell r="T97">
            <v>166</v>
          </cell>
        </row>
        <row r="98">
          <cell r="T98">
            <v>-8383</v>
          </cell>
        </row>
      </sheetData>
      <sheetData sheetId="12">
        <row r="33">
          <cell r="T33">
            <v>15995</v>
          </cell>
        </row>
        <row r="463">
          <cell r="T463">
            <v>40375</v>
          </cell>
        </row>
        <row r="464">
          <cell r="T464">
            <v>120434</v>
          </cell>
        </row>
        <row r="468">
          <cell r="T468">
            <v>178102</v>
          </cell>
        </row>
        <row r="469">
          <cell r="T469">
            <v>0</v>
          </cell>
        </row>
        <row r="475">
          <cell r="T475">
            <v>176268</v>
          </cell>
        </row>
        <row r="709">
          <cell r="T709">
            <v>711.7741500000001</v>
          </cell>
        </row>
        <row r="710">
          <cell r="T710">
            <v>2222.57441</v>
          </cell>
        </row>
        <row r="711">
          <cell r="T711">
            <v>0</v>
          </cell>
        </row>
        <row r="712">
          <cell r="T712">
            <v>50.1815</v>
          </cell>
        </row>
        <row r="713">
          <cell r="T713">
            <v>0</v>
          </cell>
        </row>
        <row r="714">
          <cell r="T714">
            <v>0</v>
          </cell>
        </row>
        <row r="718">
          <cell r="T718">
            <v>24449</v>
          </cell>
        </row>
        <row r="745">
          <cell r="T745">
            <v>9060.206</v>
          </cell>
        </row>
        <row r="746">
          <cell r="T746">
            <v>29337.67104500001</v>
          </cell>
        </row>
      </sheetData>
      <sheetData sheetId="14">
        <row r="8">
          <cell r="Q8">
            <v>214728</v>
          </cell>
          <cell r="R8">
            <v>109602512.41971108</v>
          </cell>
          <cell r="S8">
            <v>105125795.12</v>
          </cell>
        </row>
        <row r="10">
          <cell r="Q10">
            <v>8678</v>
          </cell>
        </row>
        <row r="23">
          <cell r="Q23">
            <v>-12183</v>
          </cell>
        </row>
        <row r="25">
          <cell r="Q25">
            <v>-487</v>
          </cell>
        </row>
        <row r="27">
          <cell r="Q27">
            <v>-45</v>
          </cell>
        </row>
        <row r="49">
          <cell r="Q49">
            <v>-6167</v>
          </cell>
        </row>
        <row r="55">
          <cell r="Q55">
            <v>-16</v>
          </cell>
        </row>
        <row r="57">
          <cell r="Q57">
            <v>20016</v>
          </cell>
          <cell r="R57">
            <v>15207759.188212894</v>
          </cell>
          <cell r="S57">
            <v>4807064.7470626775</v>
          </cell>
        </row>
        <row r="59">
          <cell r="Q59">
            <v>-1619</v>
          </cell>
        </row>
        <row r="61">
          <cell r="R61">
            <v>11786492.992482089</v>
          </cell>
          <cell r="S61">
            <v>6609100.447062678</v>
          </cell>
        </row>
        <row r="63">
          <cell r="Q63">
            <v>-3136</v>
          </cell>
        </row>
        <row r="65">
          <cell r="Q65">
            <v>15261</v>
          </cell>
        </row>
      </sheetData>
      <sheetData sheetId="15">
        <row r="8">
          <cell r="Q8">
            <v>64937</v>
          </cell>
          <cell r="R8">
            <v>29649969.139711067</v>
          </cell>
          <cell r="S8">
            <v>35287778.97000001</v>
          </cell>
        </row>
        <row r="10">
          <cell r="Q10">
            <v>-2350</v>
          </cell>
        </row>
        <row r="23">
          <cell r="Q23">
            <v>-3146</v>
          </cell>
        </row>
        <row r="25">
          <cell r="Q25">
            <v>-114</v>
          </cell>
        </row>
        <row r="27">
          <cell r="Q27">
            <v>-11</v>
          </cell>
        </row>
        <row r="49">
          <cell r="Q49">
            <v>-1503</v>
          </cell>
        </row>
        <row r="55">
          <cell r="Q55">
            <v>-16</v>
          </cell>
        </row>
        <row r="57">
          <cell r="Q57">
            <v>3052</v>
          </cell>
          <cell r="R57">
            <v>4455026.898010134</v>
          </cell>
          <cell r="S57">
            <v>-1403594.5125052454</v>
          </cell>
        </row>
        <row r="59">
          <cell r="Q59">
            <v>2158</v>
          </cell>
        </row>
        <row r="61">
          <cell r="R61">
            <v>3222847.3836694728</v>
          </cell>
          <cell r="S61">
            <v>1986293.0374947544</v>
          </cell>
        </row>
        <row r="63">
          <cell r="Q63">
            <v>-879</v>
          </cell>
        </row>
        <row r="65">
          <cell r="Q65">
            <v>4331</v>
          </cell>
        </row>
      </sheetData>
      <sheetData sheetId="16">
        <row r="39">
          <cell r="Q39">
            <v>-20352</v>
          </cell>
        </row>
        <row r="54">
          <cell r="Q54">
            <v>-154343</v>
          </cell>
        </row>
        <row r="72">
          <cell r="Q72">
            <v>151470</v>
          </cell>
        </row>
        <row r="76">
          <cell r="Q76">
            <v>361</v>
          </cell>
        </row>
        <row r="77">
          <cell r="Q77">
            <v>20791</v>
          </cell>
        </row>
      </sheetData>
      <sheetData sheetId="17">
        <row r="8">
          <cell r="Q8">
            <v>361130</v>
          </cell>
        </row>
        <row r="9">
          <cell r="Q9">
            <v>15843</v>
          </cell>
        </row>
        <row r="11">
          <cell r="Q11">
            <v>21929</v>
          </cell>
        </row>
        <row r="12">
          <cell r="Q12">
            <v>12664</v>
          </cell>
        </row>
        <row r="13">
          <cell r="Q13">
            <v>800</v>
          </cell>
        </row>
        <row r="15">
          <cell r="Q15">
            <v>448</v>
          </cell>
        </row>
        <row r="16">
          <cell r="Q16">
            <v>107</v>
          </cell>
        </row>
        <row r="17">
          <cell r="Q17">
            <v>231</v>
          </cell>
        </row>
        <row r="20">
          <cell r="Q20">
            <v>109817</v>
          </cell>
        </row>
        <row r="21">
          <cell r="Q21">
            <v>67663</v>
          </cell>
        </row>
        <row r="22">
          <cell r="Q22">
            <v>16052</v>
          </cell>
        </row>
        <row r="26">
          <cell r="Q26">
            <v>5</v>
          </cell>
        </row>
        <row r="27">
          <cell r="Q27">
            <v>0</v>
          </cell>
        </row>
        <row r="28">
          <cell r="Q28">
            <v>13637</v>
          </cell>
        </row>
        <row r="31">
          <cell r="Q31">
            <v>36673</v>
          </cell>
        </row>
        <row r="32">
          <cell r="Q32">
            <v>40538</v>
          </cell>
        </row>
        <row r="36">
          <cell r="Q36">
            <v>16455</v>
          </cell>
        </row>
        <row r="37">
          <cell r="Q37">
            <v>125033</v>
          </cell>
        </row>
        <row r="38">
          <cell r="Q38">
            <v>15710</v>
          </cell>
        </row>
        <row r="39">
          <cell r="Q39">
            <v>3611</v>
          </cell>
        </row>
        <row r="40">
          <cell r="Q40">
            <v>1464</v>
          </cell>
        </row>
        <row r="45">
          <cell r="Q45">
            <v>14797</v>
          </cell>
        </row>
        <row r="46">
          <cell r="Q46">
            <v>168300</v>
          </cell>
        </row>
        <row r="47">
          <cell r="Q47">
            <v>9802</v>
          </cell>
        </row>
        <row r="48">
          <cell r="Q48">
            <v>974</v>
          </cell>
        </row>
        <row r="54">
          <cell r="Q54">
            <v>76208</v>
          </cell>
        </row>
        <row r="55">
          <cell r="Q55">
            <v>90</v>
          </cell>
        </row>
        <row r="56">
          <cell r="Q56">
            <v>7004</v>
          </cell>
        </row>
        <row r="57">
          <cell r="Q57">
            <v>0</v>
          </cell>
        </row>
        <row r="58">
          <cell r="Q58">
            <v>3426</v>
          </cell>
        </row>
        <row r="59">
          <cell r="Q59">
            <v>447</v>
          </cell>
        </row>
        <row r="60">
          <cell r="Q60">
            <v>58860</v>
          </cell>
        </row>
        <row r="62">
          <cell r="Q62">
            <v>40934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248"/>
  <sheetViews>
    <sheetView zoomScalePageLayoutView="0" workbookViewId="0" topLeftCell="A1">
      <selection activeCell="A9" sqref="A9:A14"/>
    </sheetView>
  </sheetViews>
  <sheetFormatPr defaultColWidth="9.140625" defaultRowHeight="12.75"/>
  <cols>
    <col min="1" max="1" width="59.57421875" style="1" bestFit="1" customWidth="1"/>
    <col min="2" max="2" width="16.8515625" style="1" bestFit="1" customWidth="1"/>
    <col min="3" max="3" width="17.421875" style="1" bestFit="1" customWidth="1"/>
    <col min="4" max="16384" width="9.140625" style="1" customWidth="1"/>
  </cols>
  <sheetData>
    <row r="1" spans="1:3" ht="15.75">
      <c r="A1" s="448"/>
      <c r="B1" s="448"/>
      <c r="C1" s="448"/>
    </row>
    <row r="2" spans="1:3" s="3" customFormat="1" ht="15.75">
      <c r="A2" s="448"/>
      <c r="B2" s="448"/>
      <c r="C2" s="448"/>
    </row>
    <row r="3" spans="1:3" s="3" customFormat="1" ht="15.75">
      <c r="A3" s="448"/>
      <c r="B3" s="448"/>
      <c r="C3" s="448"/>
    </row>
    <row r="4" spans="1:3" s="3" customFormat="1" ht="15.75">
      <c r="A4" s="448"/>
      <c r="B4" s="448"/>
      <c r="C4" s="448"/>
    </row>
    <row r="5" spans="1:3" s="7" customFormat="1" ht="20.25">
      <c r="A5" s="450" t="s">
        <v>109</v>
      </c>
      <c r="B5" s="450"/>
      <c r="C5" s="450"/>
    </row>
    <row r="6" spans="1:3" s="7" customFormat="1" ht="16.5" customHeight="1">
      <c r="A6" s="449" t="s">
        <v>274</v>
      </c>
      <c r="B6" s="449"/>
      <c r="C6" s="449"/>
    </row>
    <row r="7" spans="1:3" s="77" customFormat="1" ht="16.5" customHeight="1">
      <c r="A7" s="450" t="s">
        <v>276</v>
      </c>
      <c r="B7" s="450"/>
      <c r="C7" s="450"/>
    </row>
    <row r="8" spans="1:4" ht="16.5" thickBot="1">
      <c r="A8" s="448"/>
      <c r="B8" s="448"/>
      <c r="C8" s="448"/>
      <c r="D8" s="6"/>
    </row>
    <row r="9" spans="1:3" s="9" customFormat="1" ht="15" customHeight="1">
      <c r="A9" s="446"/>
      <c r="B9" s="212" t="s">
        <v>85</v>
      </c>
      <c r="C9" s="62" t="s">
        <v>88</v>
      </c>
    </row>
    <row r="10" spans="1:3" s="9" customFormat="1" ht="15">
      <c r="A10" s="447"/>
      <c r="B10" s="213" t="s">
        <v>87</v>
      </c>
      <c r="C10" s="63" t="s">
        <v>86</v>
      </c>
    </row>
    <row r="11" spans="1:3" s="9" customFormat="1" ht="15">
      <c r="A11" s="447"/>
      <c r="B11" s="213" t="s">
        <v>247</v>
      </c>
      <c r="C11" s="63" t="s">
        <v>146</v>
      </c>
    </row>
    <row r="12" spans="1:3" s="9" customFormat="1" ht="15">
      <c r="A12" s="447"/>
      <c r="B12" s="213" t="s">
        <v>58</v>
      </c>
      <c r="C12" s="63" t="s">
        <v>59</v>
      </c>
    </row>
    <row r="13" spans="1:3" s="9" customFormat="1" ht="15">
      <c r="A13" s="447"/>
      <c r="B13" s="213"/>
      <c r="C13" s="63" t="s">
        <v>131</v>
      </c>
    </row>
    <row r="14" spans="1:3" s="9" customFormat="1" ht="15">
      <c r="A14" s="447"/>
      <c r="B14" s="213" t="s">
        <v>94</v>
      </c>
      <c r="C14" s="64" t="s">
        <v>94</v>
      </c>
    </row>
    <row r="15" spans="1:3" s="9" customFormat="1" ht="15">
      <c r="A15" s="48" t="s">
        <v>251</v>
      </c>
      <c r="B15" s="214"/>
      <c r="C15" s="65"/>
    </row>
    <row r="16" spans="1:3" s="9" customFormat="1" ht="15">
      <c r="A16" s="26" t="s">
        <v>52</v>
      </c>
      <c r="B16" s="66">
        <f>'[3]BSgroup (Qtr)'!Q8</f>
        <v>361130</v>
      </c>
      <c r="C16" s="66">
        <f>242177-C17</f>
        <v>226182</v>
      </c>
    </row>
    <row r="17" spans="1:3" s="9" customFormat="1" ht="15">
      <c r="A17" s="26" t="s">
        <v>368</v>
      </c>
      <c r="B17" s="66">
        <f>'[3]BSgroup (Qtr)'!Q9</f>
        <v>15843</v>
      </c>
      <c r="C17" s="27">
        <f>'[3]Notes'!$T$33</f>
        <v>15995</v>
      </c>
    </row>
    <row r="18" spans="1:3" s="9" customFormat="1" ht="15">
      <c r="A18" s="26" t="s">
        <v>64</v>
      </c>
      <c r="B18" s="66">
        <f>'[3]BSgroup (Qtr)'!$Q$11+'[3]BSgroup (Qtr)'!$Q$12</f>
        <v>34593</v>
      </c>
      <c r="C18" s="66">
        <v>27729</v>
      </c>
    </row>
    <row r="19" spans="1:3" s="9" customFormat="1" ht="15">
      <c r="A19" s="26" t="s">
        <v>369</v>
      </c>
      <c r="B19" s="66">
        <f>'[3]BSgroup (Qtr)'!$Q$13</f>
        <v>800</v>
      </c>
      <c r="C19" s="66">
        <v>800</v>
      </c>
    </row>
    <row r="20" spans="1:3" s="9" customFormat="1" ht="15">
      <c r="A20" s="78" t="s">
        <v>388</v>
      </c>
      <c r="B20" s="66">
        <f>'[3]BSgroup (Qtr)'!$Q$15</f>
        <v>448</v>
      </c>
      <c r="C20" s="66">
        <v>0</v>
      </c>
    </row>
    <row r="21" spans="1:3" s="9" customFormat="1" ht="15">
      <c r="A21" s="26" t="s">
        <v>118</v>
      </c>
      <c r="B21" s="66">
        <f>'[3]BSgroup (Qtr)'!$Q$16</f>
        <v>107</v>
      </c>
      <c r="C21" s="66">
        <v>365</v>
      </c>
    </row>
    <row r="22" spans="1:3" s="9" customFormat="1" ht="15">
      <c r="A22" s="26" t="s">
        <v>119</v>
      </c>
      <c r="B22" s="66">
        <f>'[3]BSgroup (Qtr)'!Q17</f>
        <v>231</v>
      </c>
      <c r="C22" s="66">
        <v>240</v>
      </c>
    </row>
    <row r="23" spans="1:3" s="9" customFormat="1" ht="15">
      <c r="A23" s="26" t="s">
        <v>227</v>
      </c>
      <c r="B23" s="68">
        <f>SUM(B15:B22)</f>
        <v>413152</v>
      </c>
      <c r="C23" s="68">
        <f>SUM(C15:C22)</f>
        <v>271311</v>
      </c>
    </row>
    <row r="24" spans="1:3" s="9" customFormat="1" ht="15">
      <c r="A24" s="25" t="s">
        <v>228</v>
      </c>
      <c r="B24" s="66"/>
      <c r="C24" s="66"/>
    </row>
    <row r="25" spans="1:3" s="9" customFormat="1" ht="15">
      <c r="A25" s="26" t="s">
        <v>53</v>
      </c>
      <c r="B25" s="66">
        <f>'[3]BSgroup (Qtr)'!Q20</f>
        <v>109817</v>
      </c>
      <c r="C25" s="66">
        <v>78868</v>
      </c>
    </row>
    <row r="26" spans="1:3" s="9" customFormat="1" ht="15">
      <c r="A26" s="26" t="s">
        <v>54</v>
      </c>
      <c r="B26" s="66">
        <f>'[3]BSgroup (Qtr)'!Q21</f>
        <v>67663</v>
      </c>
      <c r="C26" s="66">
        <v>22507</v>
      </c>
    </row>
    <row r="27" spans="1:3" s="9" customFormat="1" ht="15">
      <c r="A27" s="26" t="s">
        <v>55</v>
      </c>
      <c r="B27" s="66">
        <f>'[3]BSgroup (Qtr)'!Q22</f>
        <v>16052</v>
      </c>
      <c r="C27" s="66">
        <v>7437</v>
      </c>
    </row>
    <row r="28" spans="1:3" s="9" customFormat="1" ht="15">
      <c r="A28" s="78" t="s">
        <v>250</v>
      </c>
      <c r="B28" s="66">
        <f>'[3]BSgroup (Qtr)'!Q26</f>
        <v>5</v>
      </c>
      <c r="C28" s="66">
        <v>0</v>
      </c>
    </row>
    <row r="29" spans="1:3" s="9" customFormat="1" ht="15">
      <c r="A29" s="26" t="s">
        <v>62</v>
      </c>
      <c r="B29" s="66">
        <f>'[3]BSgroup (Qtr)'!Q27</f>
        <v>0</v>
      </c>
      <c r="C29" s="66">
        <v>266</v>
      </c>
    </row>
    <row r="30" spans="1:3" s="9" customFormat="1" ht="15">
      <c r="A30" s="26" t="s">
        <v>56</v>
      </c>
      <c r="B30" s="66">
        <f>'[3]BSgroup (Qtr)'!Q28</f>
        <v>13637</v>
      </c>
      <c r="C30" s="66">
        <v>24094</v>
      </c>
    </row>
    <row r="31" spans="1:3" s="9" customFormat="1" ht="15">
      <c r="A31" s="26" t="s">
        <v>227</v>
      </c>
      <c r="B31" s="68">
        <f>SUM(B25:B30)</f>
        <v>207174</v>
      </c>
      <c r="C31" s="68">
        <f>SUM(C25:C30)</f>
        <v>133172</v>
      </c>
    </row>
    <row r="32" spans="1:3" s="9" customFormat="1" ht="15.75" thickBot="1">
      <c r="A32" s="25" t="s">
        <v>252</v>
      </c>
      <c r="B32" s="303">
        <f>+B23+B31</f>
        <v>620326</v>
      </c>
      <c r="C32" s="303">
        <f>+C23+C31</f>
        <v>404483</v>
      </c>
    </row>
    <row r="33" spans="1:5" s="9" customFormat="1" ht="15.75" thickTop="1">
      <c r="A33" s="25" t="s">
        <v>227</v>
      </c>
      <c r="B33" s="66"/>
      <c r="C33" s="66"/>
      <c r="D33" s="417"/>
      <c r="E33" s="417"/>
    </row>
    <row r="34" spans="1:3" s="9" customFormat="1" ht="15">
      <c r="A34" s="25" t="s">
        <v>272</v>
      </c>
      <c r="B34" s="66"/>
      <c r="C34" s="66"/>
    </row>
    <row r="35" spans="1:3" s="9" customFormat="1" ht="15">
      <c r="A35" s="25" t="s">
        <v>273</v>
      </c>
      <c r="B35" s="66"/>
      <c r="C35" s="66"/>
    </row>
    <row r="36" spans="1:3" s="9" customFormat="1" ht="15">
      <c r="A36" s="26" t="s">
        <v>229</v>
      </c>
      <c r="B36" s="66">
        <f>'[3]BSgroup (Qtr)'!Q54</f>
        <v>76208</v>
      </c>
      <c r="C36" s="27">
        <v>76208</v>
      </c>
    </row>
    <row r="37" spans="1:3" s="9" customFormat="1" ht="15">
      <c r="A37" s="26" t="s">
        <v>230</v>
      </c>
      <c r="B37" s="66">
        <f>'[3]BSgroup (Qtr)'!Q55</f>
        <v>90</v>
      </c>
      <c r="C37" s="27">
        <v>90</v>
      </c>
    </row>
    <row r="38" spans="1:3" s="9" customFormat="1" ht="15">
      <c r="A38" s="26" t="s">
        <v>99</v>
      </c>
      <c r="B38" s="66">
        <f>SUM('[3]BSgroup (Qtr)'!$Q$56,'[3]BSgroup (Qtr)'!$Q$57,'[3]BSgroup (Qtr)'!$Q$58,'[3]BSgroup (Qtr)'!$Q$59)</f>
        <v>10877</v>
      </c>
      <c r="C38" s="66">
        <v>3492</v>
      </c>
    </row>
    <row r="39" spans="1:3" s="9" customFormat="1" ht="15">
      <c r="A39" s="26" t="s">
        <v>231</v>
      </c>
      <c r="B39" s="66">
        <f>'[3]BSgroup (Qtr)'!$Q$60</f>
        <v>58860</v>
      </c>
      <c r="C39" s="66">
        <v>51982</v>
      </c>
    </row>
    <row r="40" spans="1:3" s="9" customFormat="1" ht="15">
      <c r="A40" s="25" t="s">
        <v>227</v>
      </c>
      <c r="B40" s="69">
        <f>SUM(B36:B39)</f>
        <v>146035</v>
      </c>
      <c r="C40" s="69">
        <f>SUM(C36:C39)</f>
        <v>131772</v>
      </c>
    </row>
    <row r="41" spans="1:3" s="9" customFormat="1" ht="15">
      <c r="A41" s="25" t="s">
        <v>232</v>
      </c>
      <c r="B41" s="67">
        <f>'[3]BSgroup (Qtr)'!$Q$62</f>
        <v>40934</v>
      </c>
      <c r="C41" s="67">
        <v>39815</v>
      </c>
    </row>
    <row r="42" spans="1:3" s="9" customFormat="1" ht="15">
      <c r="A42" s="25" t="s">
        <v>138</v>
      </c>
      <c r="B42" s="67">
        <f>+B40+B41</f>
        <v>186969</v>
      </c>
      <c r="C42" s="67">
        <f>+C40+C41</f>
        <v>171587</v>
      </c>
    </row>
    <row r="43" spans="1:3" s="9" customFormat="1" ht="15">
      <c r="A43" s="26" t="s">
        <v>227</v>
      </c>
      <c r="B43" s="66"/>
      <c r="C43" s="66"/>
    </row>
    <row r="44" spans="1:3" s="9" customFormat="1" ht="15">
      <c r="A44" s="25" t="s">
        <v>233</v>
      </c>
      <c r="B44" s="66"/>
      <c r="C44" s="66"/>
    </row>
    <row r="45" spans="1:3" s="9" customFormat="1" ht="15">
      <c r="A45" s="26" t="s">
        <v>234</v>
      </c>
      <c r="B45" s="66">
        <f>'[3]BSgroup (Qtr)'!Q45</f>
        <v>14797</v>
      </c>
      <c r="C45" s="66">
        <v>16751</v>
      </c>
    </row>
    <row r="46" spans="1:3" s="9" customFormat="1" ht="15">
      <c r="A46" s="26" t="s">
        <v>235</v>
      </c>
      <c r="B46" s="66">
        <f>'[3]BSgroup (Qtr)'!Q46</f>
        <v>168300</v>
      </c>
      <c r="C46" s="66">
        <v>85503</v>
      </c>
    </row>
    <row r="47" spans="1:3" s="9" customFormat="1" ht="15">
      <c r="A47" s="26" t="s">
        <v>236</v>
      </c>
      <c r="B47" s="66">
        <f>'[3]BSgroup (Qtr)'!Q47</f>
        <v>9802</v>
      </c>
      <c r="C47" s="66">
        <v>8398</v>
      </c>
    </row>
    <row r="48" spans="1:3" s="9" customFormat="1" ht="15">
      <c r="A48" s="26" t="s">
        <v>237</v>
      </c>
      <c r="B48" s="66">
        <f>'[3]BSgroup (Qtr)'!Q48</f>
        <v>974</v>
      </c>
      <c r="C48" s="66">
        <v>737</v>
      </c>
    </row>
    <row r="49" spans="1:3" s="9" customFormat="1" ht="15">
      <c r="A49" s="26" t="s">
        <v>227</v>
      </c>
      <c r="B49" s="68">
        <f>SUM(B45:B48)</f>
        <v>193873</v>
      </c>
      <c r="C49" s="68">
        <f>SUM(C45:C48)</f>
        <v>111389</v>
      </c>
    </row>
    <row r="50" spans="1:3" s="9" customFormat="1" ht="8.25" customHeight="1">
      <c r="A50" s="26" t="s">
        <v>227</v>
      </c>
      <c r="B50" s="66"/>
      <c r="C50" s="66"/>
    </row>
    <row r="51" spans="1:3" s="9" customFormat="1" ht="15">
      <c r="A51" s="25" t="s">
        <v>238</v>
      </c>
      <c r="B51" s="66"/>
      <c r="C51" s="66"/>
    </row>
    <row r="52" spans="1:3" s="9" customFormat="1" ht="15">
      <c r="A52" s="26" t="s">
        <v>239</v>
      </c>
      <c r="B52" s="66">
        <f>'[3]BSgroup (Qtr)'!Q31</f>
        <v>36673</v>
      </c>
      <c r="C52" s="66">
        <v>9577</v>
      </c>
    </row>
    <row r="53" spans="1:3" s="9" customFormat="1" ht="15">
      <c r="A53" s="26" t="s">
        <v>240</v>
      </c>
      <c r="B53" s="66">
        <f>'[3]BSgroup (Qtr)'!Q32</f>
        <v>40538</v>
      </c>
      <c r="C53" s="66">
        <v>30068</v>
      </c>
    </row>
    <row r="54" spans="1:3" s="9" customFormat="1" ht="15">
      <c r="A54" s="26" t="s">
        <v>235</v>
      </c>
      <c r="B54" s="66">
        <f>'[3]BSgroup (Qtr)'!Q36</f>
        <v>16455</v>
      </c>
      <c r="C54" s="66">
        <v>7344</v>
      </c>
    </row>
    <row r="55" spans="1:3" s="9" customFormat="1" ht="15">
      <c r="A55" s="26" t="s">
        <v>241</v>
      </c>
      <c r="B55" s="66">
        <f>'[3]BSgroup (Qtr)'!Q37</f>
        <v>125033</v>
      </c>
      <c r="C55" s="66">
        <f>12544+45540+3000+7000</f>
        <v>68084</v>
      </c>
    </row>
    <row r="56" spans="1:3" s="9" customFormat="1" ht="15">
      <c r="A56" s="26" t="s">
        <v>242</v>
      </c>
      <c r="B56" s="66">
        <f>'[3]BSgroup (Qtr)'!Q38</f>
        <v>15710</v>
      </c>
      <c r="C56" s="66">
        <f>1657+1646</f>
        <v>3303</v>
      </c>
    </row>
    <row r="57" spans="1:3" s="9" customFormat="1" ht="15">
      <c r="A57" s="26" t="s">
        <v>236</v>
      </c>
      <c r="B57" s="66">
        <f>'[3]BSgroup (Qtr)'!Q39</f>
        <v>3611</v>
      </c>
      <c r="C57" s="66">
        <v>2511</v>
      </c>
    </row>
    <row r="58" spans="1:3" s="9" customFormat="1" ht="15">
      <c r="A58" s="26" t="s">
        <v>243</v>
      </c>
      <c r="B58" s="66">
        <f>'[3]BSgroup (Qtr)'!Q40</f>
        <v>1464</v>
      </c>
      <c r="C58" s="66">
        <v>620</v>
      </c>
    </row>
    <row r="59" spans="1:3" s="9" customFormat="1" ht="15">
      <c r="A59" s="26" t="s">
        <v>227</v>
      </c>
      <c r="B59" s="68">
        <f>SUM(B52:B58)</f>
        <v>239484</v>
      </c>
      <c r="C59" s="68">
        <f>SUM(C52:C58)</f>
        <v>121507</v>
      </c>
    </row>
    <row r="60" spans="1:3" s="9" customFormat="1" ht="7.5" customHeight="1">
      <c r="A60" s="26" t="s">
        <v>227</v>
      </c>
      <c r="B60" s="66"/>
      <c r="C60" s="66"/>
    </row>
    <row r="61" spans="1:3" s="9" customFormat="1" ht="15">
      <c r="A61" s="25" t="s">
        <v>244</v>
      </c>
      <c r="B61" s="66">
        <f>+B49+B59</f>
        <v>433357</v>
      </c>
      <c r="C61" s="66">
        <f>+C49+C59</f>
        <v>232896</v>
      </c>
    </row>
    <row r="62" spans="1:3" s="9" customFormat="1" ht="9" customHeight="1">
      <c r="A62" s="25" t="s">
        <v>227</v>
      </c>
      <c r="B62" s="66"/>
      <c r="C62" s="66"/>
    </row>
    <row r="63" spans="1:3" s="9" customFormat="1" ht="15.75" thickBot="1">
      <c r="A63" s="49" t="s">
        <v>245</v>
      </c>
      <c r="B63" s="304">
        <f>+B61+B42</f>
        <v>620326</v>
      </c>
      <c r="C63" s="304">
        <f>+C61+C42</f>
        <v>404483</v>
      </c>
    </row>
    <row r="64" spans="1:3" s="9" customFormat="1" ht="15.75" thickTop="1">
      <c r="A64" s="17" t="s">
        <v>227</v>
      </c>
      <c r="B64" s="70"/>
      <c r="C64" s="70"/>
    </row>
    <row r="65" spans="1:4" s="14" customFormat="1" ht="30" thickBot="1">
      <c r="A65" s="50" t="s">
        <v>246</v>
      </c>
      <c r="B65" s="71">
        <f>B40/B36/10*100</f>
        <v>19.162686332143608</v>
      </c>
      <c r="C65" s="71">
        <f>C40/C36/10*100</f>
        <v>17.29109804744909</v>
      </c>
      <c r="D65" s="9"/>
    </row>
    <row r="66" spans="1:4" s="370" customFormat="1" ht="15">
      <c r="A66" s="367"/>
      <c r="B66" s="368">
        <f>B32-B63</f>
        <v>0</v>
      </c>
      <c r="C66" s="368">
        <f>C32-C63</f>
        <v>0</v>
      </c>
      <c r="D66" s="369"/>
    </row>
    <row r="67" spans="1:3" s="93" customFormat="1" ht="49.5" customHeight="1">
      <c r="A67" s="445" t="s">
        <v>172</v>
      </c>
      <c r="B67" s="445"/>
      <c r="C67" s="445"/>
    </row>
    <row r="68" spans="2:3" s="93" customFormat="1" ht="15">
      <c r="B68" s="172"/>
      <c r="C68" s="172"/>
    </row>
    <row r="69" spans="2:3" s="93" customFormat="1" ht="15">
      <c r="B69" s="172"/>
      <c r="C69" s="172"/>
    </row>
    <row r="70" spans="2:3" s="93" customFormat="1" ht="15">
      <c r="B70" s="172"/>
      <c r="C70" s="172"/>
    </row>
    <row r="71" spans="2:3" s="93" customFormat="1" ht="15">
      <c r="B71" s="172"/>
      <c r="C71" s="172"/>
    </row>
    <row r="72" spans="2:3" s="93" customFormat="1" ht="15">
      <c r="B72" s="172"/>
      <c r="C72" s="172"/>
    </row>
    <row r="73" spans="2:3" s="93" customFormat="1" ht="15">
      <c r="B73" s="172"/>
      <c r="C73" s="172"/>
    </row>
    <row r="74" spans="2:3" s="93" customFormat="1" ht="15">
      <c r="B74" s="172"/>
      <c r="C74" s="172"/>
    </row>
    <row r="75" spans="2:3" s="93" customFormat="1" ht="15">
      <c r="B75" s="172"/>
      <c r="C75" s="172"/>
    </row>
    <row r="76" spans="2:3" s="93" customFormat="1" ht="15">
      <c r="B76" s="172"/>
      <c r="C76" s="172"/>
    </row>
    <row r="77" spans="2:3" s="93" customFormat="1" ht="15">
      <c r="B77" s="172"/>
      <c r="C77" s="172"/>
    </row>
    <row r="78" spans="2:3" s="93" customFormat="1" ht="15">
      <c r="B78" s="172"/>
      <c r="C78" s="172"/>
    </row>
    <row r="79" spans="2:3" s="93" customFormat="1" ht="15">
      <c r="B79" s="172"/>
      <c r="C79" s="172"/>
    </row>
    <row r="80" spans="2:3" s="93" customFormat="1" ht="15">
      <c r="B80" s="172"/>
      <c r="C80" s="172"/>
    </row>
    <row r="81" spans="2:3" s="93" customFormat="1" ht="15">
      <c r="B81" s="172"/>
      <c r="C81" s="172"/>
    </row>
    <row r="82" spans="2:3" s="93" customFormat="1" ht="15">
      <c r="B82" s="172"/>
      <c r="C82" s="172"/>
    </row>
    <row r="83" spans="2:3" s="93" customFormat="1" ht="15">
      <c r="B83" s="172"/>
      <c r="C83" s="172"/>
    </row>
    <row r="84" spans="2:3" s="93" customFormat="1" ht="15">
      <c r="B84" s="172"/>
      <c r="C84" s="172"/>
    </row>
    <row r="85" spans="2:3" s="93" customFormat="1" ht="15">
      <c r="B85" s="172"/>
      <c r="C85" s="172"/>
    </row>
    <row r="86" spans="2:3" s="93" customFormat="1" ht="15">
      <c r="B86" s="172"/>
      <c r="C86" s="172"/>
    </row>
    <row r="87" spans="2:3" s="93" customFormat="1" ht="15">
      <c r="B87" s="172"/>
      <c r="C87" s="172"/>
    </row>
    <row r="88" spans="2:3" s="9" customFormat="1" ht="15">
      <c r="B88" s="72"/>
      <c r="C88" s="72"/>
    </row>
    <row r="89" spans="2:3" s="9" customFormat="1" ht="15">
      <c r="B89" s="72"/>
      <c r="C89" s="72"/>
    </row>
    <row r="90" spans="2:3" s="9" customFormat="1" ht="15">
      <c r="B90" s="72"/>
      <c r="C90" s="72"/>
    </row>
    <row r="91" spans="2:3" s="9" customFormat="1" ht="15">
      <c r="B91" s="72"/>
      <c r="C91" s="72"/>
    </row>
    <row r="92" spans="2:3" s="9" customFormat="1" ht="15">
      <c r="B92" s="72"/>
      <c r="C92" s="72"/>
    </row>
    <row r="93" spans="2:3" s="9" customFormat="1" ht="15">
      <c r="B93" s="72"/>
      <c r="C93" s="72"/>
    </row>
    <row r="94" spans="2:3" s="9" customFormat="1" ht="15">
      <c r="B94" s="72"/>
      <c r="C94" s="72"/>
    </row>
    <row r="95" spans="2:3" s="9" customFormat="1" ht="15">
      <c r="B95" s="72"/>
      <c r="C95" s="72"/>
    </row>
    <row r="96" spans="2:3" s="9" customFormat="1" ht="15">
      <c r="B96" s="72"/>
      <c r="C96" s="72"/>
    </row>
    <row r="97" spans="2:3" s="9" customFormat="1" ht="15">
      <c r="B97" s="72"/>
      <c r="C97" s="72"/>
    </row>
    <row r="98" spans="2:3" s="9" customFormat="1" ht="15">
      <c r="B98" s="72"/>
      <c r="C98" s="72"/>
    </row>
    <row r="99" spans="2:3" s="9" customFormat="1" ht="15">
      <c r="B99" s="72"/>
      <c r="C99" s="72"/>
    </row>
    <row r="100" spans="2:3" s="9" customFormat="1" ht="15">
      <c r="B100" s="72"/>
      <c r="C100" s="72"/>
    </row>
    <row r="101" spans="2:3" s="9" customFormat="1" ht="15">
      <c r="B101" s="72"/>
      <c r="C101" s="72"/>
    </row>
    <row r="102" spans="2:3" s="9" customFormat="1" ht="15">
      <c r="B102" s="72"/>
      <c r="C102" s="72"/>
    </row>
    <row r="103" spans="2:3" s="9" customFormat="1" ht="15">
      <c r="B103" s="72"/>
      <c r="C103" s="72"/>
    </row>
    <row r="104" spans="2:3" s="9" customFormat="1" ht="15">
      <c r="B104" s="72"/>
      <c r="C104" s="72"/>
    </row>
    <row r="105" spans="2:3" s="9" customFormat="1" ht="15">
      <c r="B105" s="72"/>
      <c r="C105" s="72"/>
    </row>
    <row r="106" spans="2:3" s="9" customFormat="1" ht="15">
      <c r="B106" s="72"/>
      <c r="C106" s="72"/>
    </row>
    <row r="107" spans="2:3" s="9" customFormat="1" ht="15">
      <c r="B107" s="72"/>
      <c r="C107" s="72"/>
    </row>
    <row r="108" spans="2:3" s="9" customFormat="1" ht="15">
      <c r="B108" s="72"/>
      <c r="C108" s="72"/>
    </row>
    <row r="109" spans="2:3" s="9" customFormat="1" ht="15">
      <c r="B109" s="72"/>
      <c r="C109" s="72"/>
    </row>
    <row r="110" spans="2:3" s="9" customFormat="1" ht="15">
      <c r="B110" s="72"/>
      <c r="C110" s="72"/>
    </row>
    <row r="111" spans="2:3" s="9" customFormat="1" ht="15">
      <c r="B111" s="72"/>
      <c r="C111" s="72"/>
    </row>
    <row r="112" spans="2:3" s="9" customFormat="1" ht="15">
      <c r="B112" s="72"/>
      <c r="C112" s="72"/>
    </row>
    <row r="113" spans="2:3" s="9" customFormat="1" ht="15">
      <c r="B113" s="72"/>
      <c r="C113" s="72"/>
    </row>
    <row r="114" spans="2:3" s="9" customFormat="1" ht="15">
      <c r="B114" s="72"/>
      <c r="C114" s="72"/>
    </row>
    <row r="115" spans="2:3" s="9" customFormat="1" ht="15">
      <c r="B115" s="72"/>
      <c r="C115" s="72"/>
    </row>
    <row r="116" spans="2:3" s="9" customFormat="1" ht="15">
      <c r="B116" s="72"/>
      <c r="C116" s="72"/>
    </row>
    <row r="117" spans="2:3" s="9" customFormat="1" ht="15">
      <c r="B117" s="72"/>
      <c r="C117" s="72"/>
    </row>
    <row r="118" spans="2:3" s="9" customFormat="1" ht="15">
      <c r="B118" s="72"/>
      <c r="C118" s="72"/>
    </row>
    <row r="119" spans="2:3" s="9" customFormat="1" ht="15">
      <c r="B119" s="72"/>
      <c r="C119" s="72"/>
    </row>
    <row r="120" spans="2:3" s="9" customFormat="1" ht="15">
      <c r="B120" s="72"/>
      <c r="C120" s="72"/>
    </row>
    <row r="121" spans="2:3" s="9" customFormat="1" ht="15">
      <c r="B121" s="72"/>
      <c r="C121" s="72"/>
    </row>
    <row r="122" spans="2:3" s="9" customFormat="1" ht="15">
      <c r="B122" s="72"/>
      <c r="C122" s="72"/>
    </row>
    <row r="123" spans="2:3" s="9" customFormat="1" ht="15">
      <c r="B123" s="72"/>
      <c r="C123" s="72"/>
    </row>
    <row r="124" spans="2:3" s="9" customFormat="1" ht="15">
      <c r="B124" s="72"/>
      <c r="C124" s="72"/>
    </row>
    <row r="125" spans="2:3" s="9" customFormat="1" ht="15">
      <c r="B125" s="72"/>
      <c r="C125" s="72"/>
    </row>
    <row r="126" spans="2:3" s="9" customFormat="1" ht="15">
      <c r="B126" s="72"/>
      <c r="C126" s="72"/>
    </row>
    <row r="127" spans="2:3" s="9" customFormat="1" ht="15">
      <c r="B127" s="72"/>
      <c r="C127" s="72"/>
    </row>
    <row r="128" spans="2:3" s="9" customFormat="1" ht="15">
      <c r="B128" s="72"/>
      <c r="C128" s="72"/>
    </row>
    <row r="129" spans="2:3" s="9" customFormat="1" ht="15">
      <c r="B129" s="72"/>
      <c r="C129" s="72"/>
    </row>
    <row r="130" spans="2:3" s="9" customFormat="1" ht="15">
      <c r="B130" s="72"/>
      <c r="C130" s="72"/>
    </row>
    <row r="131" spans="2:3" s="9" customFormat="1" ht="15">
      <c r="B131" s="72"/>
      <c r="C131" s="72"/>
    </row>
    <row r="132" spans="2:3" s="9" customFormat="1" ht="15">
      <c r="B132" s="72"/>
      <c r="C132" s="72"/>
    </row>
    <row r="133" spans="2:3" s="9" customFormat="1" ht="15">
      <c r="B133" s="72"/>
      <c r="C133" s="72"/>
    </row>
    <row r="134" spans="2:3" s="9" customFormat="1" ht="15">
      <c r="B134" s="72"/>
      <c r="C134" s="72"/>
    </row>
    <row r="135" spans="2:3" s="9" customFormat="1" ht="15">
      <c r="B135" s="72"/>
      <c r="C135" s="72"/>
    </row>
    <row r="136" spans="2:3" s="9" customFormat="1" ht="15">
      <c r="B136" s="72"/>
      <c r="C136" s="72"/>
    </row>
    <row r="137" spans="2:3" s="9" customFormat="1" ht="15">
      <c r="B137" s="72"/>
      <c r="C137" s="72"/>
    </row>
    <row r="138" spans="2:3" s="9" customFormat="1" ht="15">
      <c r="B138" s="72"/>
      <c r="C138" s="72"/>
    </row>
    <row r="139" spans="2:3" s="9" customFormat="1" ht="15">
      <c r="B139" s="72"/>
      <c r="C139" s="72"/>
    </row>
    <row r="140" spans="2:3" s="9" customFormat="1" ht="15">
      <c r="B140" s="72"/>
      <c r="C140" s="72"/>
    </row>
    <row r="141" spans="2:3" s="9" customFormat="1" ht="15">
      <c r="B141" s="72"/>
      <c r="C141" s="72"/>
    </row>
    <row r="142" spans="2:3" s="9" customFormat="1" ht="15">
      <c r="B142" s="72"/>
      <c r="C142" s="72"/>
    </row>
    <row r="143" spans="2:3" s="9" customFormat="1" ht="15">
      <c r="B143" s="72"/>
      <c r="C143" s="72"/>
    </row>
    <row r="144" spans="2:3" s="9" customFormat="1" ht="15">
      <c r="B144" s="72"/>
      <c r="C144" s="72"/>
    </row>
    <row r="145" spans="2:3" s="9" customFormat="1" ht="15">
      <c r="B145" s="72"/>
      <c r="C145" s="72"/>
    </row>
    <row r="146" spans="2:3" s="9" customFormat="1" ht="15">
      <c r="B146" s="72"/>
      <c r="C146" s="72"/>
    </row>
    <row r="147" spans="2:3" s="9" customFormat="1" ht="15">
      <c r="B147" s="72"/>
      <c r="C147" s="72"/>
    </row>
    <row r="148" spans="2:3" s="9" customFormat="1" ht="15">
      <c r="B148" s="72"/>
      <c r="C148" s="72"/>
    </row>
    <row r="149" spans="2:3" s="9" customFormat="1" ht="15">
      <c r="B149" s="72"/>
      <c r="C149" s="72"/>
    </row>
    <row r="150" spans="2:3" s="9" customFormat="1" ht="15">
      <c r="B150" s="72"/>
      <c r="C150" s="72"/>
    </row>
    <row r="151" spans="2:3" s="9" customFormat="1" ht="15">
      <c r="B151" s="72"/>
      <c r="C151" s="72"/>
    </row>
    <row r="152" spans="2:3" s="9" customFormat="1" ht="15">
      <c r="B152" s="72"/>
      <c r="C152" s="72"/>
    </row>
    <row r="153" spans="2:3" s="9" customFormat="1" ht="15">
      <c r="B153" s="72"/>
      <c r="C153" s="72"/>
    </row>
    <row r="154" spans="2:3" s="9" customFormat="1" ht="15">
      <c r="B154" s="72"/>
      <c r="C154" s="72"/>
    </row>
    <row r="155" spans="2:3" s="9" customFormat="1" ht="15">
      <c r="B155" s="72"/>
      <c r="C155" s="72"/>
    </row>
    <row r="156" spans="2:3" s="9" customFormat="1" ht="15">
      <c r="B156" s="72"/>
      <c r="C156" s="72"/>
    </row>
    <row r="157" spans="2:3" s="9" customFormat="1" ht="15">
      <c r="B157" s="72"/>
      <c r="C157" s="72"/>
    </row>
    <row r="158" spans="2:3" s="9" customFormat="1" ht="15">
      <c r="B158" s="72"/>
      <c r="C158" s="72"/>
    </row>
    <row r="159" spans="2:3" s="9" customFormat="1" ht="15">
      <c r="B159" s="72"/>
      <c r="C159" s="72"/>
    </row>
    <row r="160" spans="2:3" s="9" customFormat="1" ht="15">
      <c r="B160" s="72"/>
      <c r="C160" s="72"/>
    </row>
    <row r="161" spans="2:3" s="9" customFormat="1" ht="15">
      <c r="B161" s="72"/>
      <c r="C161" s="72"/>
    </row>
    <row r="162" spans="2:3" s="9" customFormat="1" ht="15">
      <c r="B162" s="72"/>
      <c r="C162" s="72"/>
    </row>
    <row r="163" spans="2:3" s="9" customFormat="1" ht="15">
      <c r="B163" s="72"/>
      <c r="C163" s="72"/>
    </row>
    <row r="164" spans="2:3" s="9" customFormat="1" ht="15">
      <c r="B164" s="72"/>
      <c r="C164" s="72"/>
    </row>
    <row r="165" spans="2:3" s="9" customFormat="1" ht="15">
      <c r="B165" s="72"/>
      <c r="C165" s="72"/>
    </row>
    <row r="166" spans="2:3" s="9" customFormat="1" ht="15">
      <c r="B166" s="72"/>
      <c r="C166" s="72"/>
    </row>
    <row r="167" spans="2:3" s="9" customFormat="1" ht="15">
      <c r="B167" s="72"/>
      <c r="C167" s="72"/>
    </row>
    <row r="168" spans="2:3" s="9" customFormat="1" ht="15">
      <c r="B168" s="72"/>
      <c r="C168" s="72"/>
    </row>
    <row r="169" spans="2:3" s="9" customFormat="1" ht="15">
      <c r="B169" s="72"/>
      <c r="C169" s="72"/>
    </row>
    <row r="170" spans="2:3" s="9" customFormat="1" ht="15">
      <c r="B170" s="72"/>
      <c r="C170" s="72"/>
    </row>
    <row r="171" spans="2:3" s="9" customFormat="1" ht="15">
      <c r="B171" s="72"/>
      <c r="C171" s="72"/>
    </row>
    <row r="172" spans="2:3" s="9" customFormat="1" ht="15">
      <c r="B172" s="72"/>
      <c r="C172" s="72"/>
    </row>
    <row r="173" spans="2:3" s="9" customFormat="1" ht="15">
      <c r="B173" s="72"/>
      <c r="C173" s="72"/>
    </row>
    <row r="174" spans="2:3" s="9" customFormat="1" ht="15">
      <c r="B174" s="72"/>
      <c r="C174" s="72"/>
    </row>
    <row r="175" spans="2:3" s="9" customFormat="1" ht="15">
      <c r="B175" s="72"/>
      <c r="C175" s="72"/>
    </row>
    <row r="176" spans="2:3" s="9" customFormat="1" ht="15">
      <c r="B176" s="72"/>
      <c r="C176" s="72"/>
    </row>
    <row r="177" spans="2:3" s="9" customFormat="1" ht="15">
      <c r="B177" s="72"/>
      <c r="C177" s="72"/>
    </row>
    <row r="178" spans="2:3" s="9" customFormat="1" ht="15">
      <c r="B178" s="72"/>
      <c r="C178" s="72"/>
    </row>
    <row r="179" spans="2:3" s="9" customFormat="1" ht="15">
      <c r="B179" s="72"/>
      <c r="C179" s="72"/>
    </row>
    <row r="180" spans="2:3" s="9" customFormat="1" ht="15">
      <c r="B180" s="72"/>
      <c r="C180" s="72"/>
    </row>
    <row r="181" spans="2:3" s="9" customFormat="1" ht="15">
      <c r="B181" s="72"/>
      <c r="C181" s="72"/>
    </row>
    <row r="182" spans="2:3" s="9" customFormat="1" ht="15">
      <c r="B182" s="72"/>
      <c r="C182" s="72"/>
    </row>
    <row r="183" spans="2:3" s="9" customFormat="1" ht="15">
      <c r="B183" s="72"/>
      <c r="C183" s="72"/>
    </row>
    <row r="184" spans="2:3" s="9" customFormat="1" ht="15">
      <c r="B184" s="72"/>
      <c r="C184" s="72"/>
    </row>
    <row r="185" spans="2:3" s="9" customFormat="1" ht="15">
      <c r="B185" s="72"/>
      <c r="C185" s="72"/>
    </row>
    <row r="186" spans="2:3" s="9" customFormat="1" ht="15">
      <c r="B186" s="72"/>
      <c r="C186" s="72"/>
    </row>
    <row r="187" spans="2:3" s="9" customFormat="1" ht="15">
      <c r="B187" s="72"/>
      <c r="C187" s="72"/>
    </row>
    <row r="188" spans="2:3" s="9" customFormat="1" ht="15">
      <c r="B188" s="72"/>
      <c r="C188" s="72"/>
    </row>
    <row r="189" spans="2:3" s="9" customFormat="1" ht="15">
      <c r="B189" s="72"/>
      <c r="C189" s="72"/>
    </row>
    <row r="190" spans="2:3" s="9" customFormat="1" ht="15">
      <c r="B190" s="72"/>
      <c r="C190" s="72"/>
    </row>
    <row r="191" spans="2:3" s="9" customFormat="1" ht="15">
      <c r="B191" s="72"/>
      <c r="C191" s="72"/>
    </row>
    <row r="192" spans="2:3" s="9" customFormat="1" ht="15">
      <c r="B192" s="72"/>
      <c r="C192" s="72"/>
    </row>
    <row r="193" spans="2:3" s="9" customFormat="1" ht="15">
      <c r="B193" s="72"/>
      <c r="C193" s="72"/>
    </row>
    <row r="194" spans="2:3" s="9" customFormat="1" ht="15">
      <c r="B194" s="72"/>
      <c r="C194" s="72"/>
    </row>
    <row r="195" spans="2:3" s="9" customFormat="1" ht="15">
      <c r="B195" s="72"/>
      <c r="C195" s="72"/>
    </row>
    <row r="196" spans="2:3" s="9" customFormat="1" ht="15">
      <c r="B196" s="72"/>
      <c r="C196" s="72"/>
    </row>
    <row r="197" spans="2:3" s="9" customFormat="1" ht="15">
      <c r="B197" s="72"/>
      <c r="C197" s="72"/>
    </row>
    <row r="198" spans="2:3" s="9" customFormat="1" ht="15">
      <c r="B198" s="72"/>
      <c r="C198" s="72"/>
    </row>
    <row r="199" spans="2:3" s="9" customFormat="1" ht="15">
      <c r="B199" s="72"/>
      <c r="C199" s="72"/>
    </row>
    <row r="200" spans="2:3" s="9" customFormat="1" ht="15">
      <c r="B200" s="72"/>
      <c r="C200" s="72"/>
    </row>
    <row r="201" spans="2:3" s="9" customFormat="1" ht="15">
      <c r="B201" s="72"/>
      <c r="C201" s="72"/>
    </row>
    <row r="202" spans="2:3" s="9" customFormat="1" ht="15">
      <c r="B202" s="72"/>
      <c r="C202" s="72"/>
    </row>
    <row r="203" spans="2:3" s="9" customFormat="1" ht="15">
      <c r="B203" s="72"/>
      <c r="C203" s="72"/>
    </row>
    <row r="204" spans="2:3" s="9" customFormat="1" ht="15">
      <c r="B204" s="72"/>
      <c r="C204" s="72"/>
    </row>
    <row r="205" spans="2:3" s="9" customFormat="1" ht="15">
      <c r="B205" s="72"/>
      <c r="C205" s="72"/>
    </row>
    <row r="206" spans="2:3" s="9" customFormat="1" ht="15">
      <c r="B206" s="72"/>
      <c r="C206" s="72"/>
    </row>
    <row r="207" spans="2:3" s="9" customFormat="1" ht="15">
      <c r="B207" s="72"/>
      <c r="C207" s="72"/>
    </row>
    <row r="208" spans="2:3" s="9" customFormat="1" ht="15">
      <c r="B208" s="72"/>
      <c r="C208" s="72"/>
    </row>
    <row r="209" spans="2:3" s="9" customFormat="1" ht="15">
      <c r="B209" s="72"/>
      <c r="C209" s="72"/>
    </row>
    <row r="210" spans="2:3" s="9" customFormat="1" ht="15">
      <c r="B210" s="72"/>
      <c r="C210" s="72"/>
    </row>
    <row r="211" spans="2:3" s="9" customFormat="1" ht="15">
      <c r="B211" s="72"/>
      <c r="C211" s="72"/>
    </row>
    <row r="212" spans="2:3" s="9" customFormat="1" ht="15">
      <c r="B212" s="72"/>
      <c r="C212" s="72"/>
    </row>
    <row r="213" spans="2:3" s="9" customFormat="1" ht="15">
      <c r="B213" s="72"/>
      <c r="C213" s="72"/>
    </row>
    <row r="214" spans="2:3" s="9" customFormat="1" ht="15">
      <c r="B214" s="72"/>
      <c r="C214" s="72"/>
    </row>
    <row r="215" spans="2:3" s="9" customFormat="1" ht="15">
      <c r="B215" s="72"/>
      <c r="C215" s="72"/>
    </row>
    <row r="216" spans="2:3" s="9" customFormat="1" ht="15">
      <c r="B216" s="72"/>
      <c r="C216" s="72"/>
    </row>
    <row r="217" spans="2:3" s="9" customFormat="1" ht="15">
      <c r="B217" s="72"/>
      <c r="C217" s="72"/>
    </row>
    <row r="218" spans="2:3" s="9" customFormat="1" ht="15">
      <c r="B218" s="72"/>
      <c r="C218" s="72"/>
    </row>
    <row r="219" spans="2:3" s="9" customFormat="1" ht="15">
      <c r="B219" s="72"/>
      <c r="C219" s="72"/>
    </row>
    <row r="220" spans="2:3" s="9" customFormat="1" ht="15">
      <c r="B220" s="72"/>
      <c r="C220" s="72"/>
    </row>
    <row r="221" spans="2:3" s="9" customFormat="1" ht="15">
      <c r="B221" s="72"/>
      <c r="C221" s="72"/>
    </row>
    <row r="222" spans="2:3" s="9" customFormat="1" ht="15">
      <c r="B222" s="72"/>
      <c r="C222" s="72"/>
    </row>
    <row r="223" spans="2:3" s="9" customFormat="1" ht="15">
      <c r="B223" s="72"/>
      <c r="C223" s="72"/>
    </row>
    <row r="224" spans="2:3" s="9" customFormat="1" ht="15">
      <c r="B224" s="72"/>
      <c r="C224" s="72"/>
    </row>
    <row r="225" spans="2:3" s="9" customFormat="1" ht="15">
      <c r="B225" s="72"/>
      <c r="C225" s="72"/>
    </row>
    <row r="226" spans="2:3" s="9" customFormat="1" ht="15">
      <c r="B226" s="72"/>
      <c r="C226" s="72"/>
    </row>
    <row r="227" spans="2:3" s="9" customFormat="1" ht="15">
      <c r="B227" s="72"/>
      <c r="C227" s="72"/>
    </row>
    <row r="228" spans="2:3" s="9" customFormat="1" ht="15">
      <c r="B228" s="72"/>
      <c r="C228" s="72"/>
    </row>
    <row r="229" spans="2:3" s="9" customFormat="1" ht="15">
      <c r="B229" s="72"/>
      <c r="C229" s="72"/>
    </row>
    <row r="230" spans="2:3" s="9" customFormat="1" ht="15">
      <c r="B230" s="72"/>
      <c r="C230" s="72"/>
    </row>
    <row r="231" spans="2:3" s="9" customFormat="1" ht="15">
      <c r="B231" s="72"/>
      <c r="C231" s="72"/>
    </row>
    <row r="232" spans="2:3" s="9" customFormat="1" ht="15">
      <c r="B232" s="72"/>
      <c r="C232" s="72"/>
    </row>
    <row r="233" spans="2:3" s="9" customFormat="1" ht="15">
      <c r="B233" s="72"/>
      <c r="C233" s="72"/>
    </row>
    <row r="234" spans="2:3" s="9" customFormat="1" ht="15">
      <c r="B234" s="72"/>
      <c r="C234" s="72"/>
    </row>
    <row r="235" spans="2:3" s="9" customFormat="1" ht="15">
      <c r="B235" s="72"/>
      <c r="C235" s="72"/>
    </row>
    <row r="236" spans="2:3" s="9" customFormat="1" ht="15">
      <c r="B236" s="72"/>
      <c r="C236" s="72"/>
    </row>
    <row r="237" spans="2:3" s="9" customFormat="1" ht="15">
      <c r="B237" s="72"/>
      <c r="C237" s="72"/>
    </row>
    <row r="238" spans="2:3" s="9" customFormat="1" ht="15">
      <c r="B238" s="72"/>
      <c r="C238" s="72"/>
    </row>
    <row r="239" spans="2:3" s="9" customFormat="1" ht="15">
      <c r="B239" s="72"/>
      <c r="C239" s="72"/>
    </row>
    <row r="240" spans="2:3" s="9" customFormat="1" ht="15">
      <c r="B240" s="72"/>
      <c r="C240" s="72"/>
    </row>
    <row r="241" spans="2:3" s="9" customFormat="1" ht="15">
      <c r="B241" s="72"/>
      <c r="C241" s="72"/>
    </row>
    <row r="242" spans="2:3" s="9" customFormat="1" ht="15">
      <c r="B242" s="72"/>
      <c r="C242" s="72"/>
    </row>
    <row r="243" spans="2:3" s="9" customFormat="1" ht="15">
      <c r="B243" s="72"/>
      <c r="C243" s="72"/>
    </row>
    <row r="244" spans="2:3" s="9" customFormat="1" ht="15">
      <c r="B244" s="72"/>
      <c r="C244" s="72"/>
    </row>
    <row r="245" spans="2:3" s="9" customFormat="1" ht="15">
      <c r="B245" s="72"/>
      <c r="C245" s="72"/>
    </row>
    <row r="246" spans="2:3" s="9" customFormat="1" ht="15">
      <c r="B246" s="72"/>
      <c r="C246" s="72"/>
    </row>
    <row r="247" spans="2:3" s="9" customFormat="1" ht="15">
      <c r="B247" s="72"/>
      <c r="C247" s="72"/>
    </row>
    <row r="248" spans="2:3" s="9" customFormat="1" ht="15">
      <c r="B248" s="72"/>
      <c r="C248" s="72"/>
    </row>
  </sheetData>
  <sheetProtection password="8336" sheet="1" objects="1" selectLockedCells="1" selectUnlockedCells="1"/>
  <mergeCells count="7">
    <mergeCell ref="A67:C67"/>
    <mergeCell ref="A9:A14"/>
    <mergeCell ref="A1:C4"/>
    <mergeCell ref="A8:C8"/>
    <mergeCell ref="A6:C6"/>
    <mergeCell ref="A7:C7"/>
    <mergeCell ref="A5:C5"/>
  </mergeCells>
  <printOptions horizontalCentered="1"/>
  <pageMargins left="0.6" right="0.25" top="0.5" bottom="0.5" header="0.25" footer="0.25"/>
  <pageSetup fitToHeight="1" fitToWidth="1" horizontalDpi="600" verticalDpi="600" orientation="portrait" paperSize="9" scale="75" r:id="rId2"/>
  <headerFooter alignWithMargins="0">
    <oddFooter>&amp;L&amp;F&amp;C&amp;A  Pg &amp;P/&amp;N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L240"/>
  <sheetViews>
    <sheetView tabSelected="1" zoomScalePageLayoutView="0" workbookViewId="0" topLeftCell="A7">
      <selection activeCell="A8" sqref="A8:E8"/>
    </sheetView>
  </sheetViews>
  <sheetFormatPr defaultColWidth="9.140625" defaultRowHeight="12.75"/>
  <cols>
    <col min="1" max="1" width="44.00390625" style="1" customWidth="1"/>
    <col min="2" max="2" width="14.28125" style="2" customWidth="1"/>
    <col min="3" max="4" width="13.7109375" style="2" customWidth="1"/>
    <col min="5" max="5" width="13.7109375" style="76" customWidth="1"/>
    <col min="6" max="6" width="12.28125" style="221" bestFit="1" customWidth="1"/>
    <col min="7" max="8" width="9.140625" style="221" customWidth="1"/>
    <col min="9" max="38" width="9.140625" style="3" customWidth="1"/>
    <col min="39" max="16384" width="9.140625" style="1" customWidth="1"/>
  </cols>
  <sheetData>
    <row r="1" spans="1:5" ht="15.75">
      <c r="A1" s="448"/>
      <c r="B1" s="448"/>
      <c r="C1" s="448"/>
      <c r="D1" s="448"/>
      <c r="E1" s="448"/>
    </row>
    <row r="2" spans="1:5" ht="15.75">
      <c r="A2" s="448"/>
      <c r="B2" s="448"/>
      <c r="C2" s="448"/>
      <c r="D2" s="448"/>
      <c r="E2" s="448"/>
    </row>
    <row r="3" spans="1:5" ht="15.75">
      <c r="A3" s="448"/>
      <c r="B3" s="448"/>
      <c r="C3" s="448"/>
      <c r="D3" s="448"/>
      <c r="E3" s="448"/>
    </row>
    <row r="4" spans="1:5" ht="15.75">
      <c r="A4" s="448"/>
      <c r="B4" s="448"/>
      <c r="C4" s="448"/>
      <c r="D4" s="448"/>
      <c r="E4" s="448"/>
    </row>
    <row r="5" spans="1:38" s="7" customFormat="1" ht="20.25">
      <c r="A5" s="450" t="s">
        <v>109</v>
      </c>
      <c r="B5" s="450"/>
      <c r="C5" s="450"/>
      <c r="D5" s="450"/>
      <c r="E5" s="450"/>
      <c r="F5" s="222"/>
      <c r="G5" s="222"/>
      <c r="H5" s="222"/>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1:38" s="7" customFormat="1" ht="16.5" customHeight="1">
      <c r="A6" s="449" t="s">
        <v>275</v>
      </c>
      <c r="B6" s="449"/>
      <c r="C6" s="449"/>
      <c r="D6" s="449"/>
      <c r="E6" s="449"/>
      <c r="F6" s="222"/>
      <c r="G6" s="222"/>
      <c r="H6" s="222"/>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1:38" s="7" customFormat="1" ht="16.5" customHeight="1">
      <c r="A7" s="450" t="str">
        <f>'BS'!$A$7</f>
        <v>for the financial year ended 30 June 2008</v>
      </c>
      <c r="B7" s="450"/>
      <c r="C7" s="450"/>
      <c r="D7" s="450"/>
      <c r="E7" s="450"/>
      <c r="F7" s="222"/>
      <c r="G7" s="222"/>
      <c r="H7" s="222"/>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row>
    <row r="8" spans="1:6" ht="16.5" thickBot="1">
      <c r="A8" s="448"/>
      <c r="B8" s="448"/>
      <c r="C8" s="448"/>
      <c r="D8" s="448"/>
      <c r="E8" s="448"/>
      <c r="F8" s="316"/>
    </row>
    <row r="9" spans="1:38" s="14" customFormat="1" ht="15" customHeight="1">
      <c r="A9" s="460"/>
      <c r="B9" s="458" t="s">
        <v>89</v>
      </c>
      <c r="C9" s="459"/>
      <c r="D9" s="458" t="s">
        <v>90</v>
      </c>
      <c r="E9" s="459"/>
      <c r="F9" s="223"/>
      <c r="G9" s="223"/>
      <c r="H9" s="223"/>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row>
    <row r="10" spans="1:38" s="14" customFormat="1" ht="18" customHeight="1">
      <c r="A10" s="461"/>
      <c r="B10" s="454" t="s">
        <v>194</v>
      </c>
      <c r="C10" s="455"/>
      <c r="D10" s="454" t="s">
        <v>248</v>
      </c>
      <c r="E10" s="455"/>
      <c r="F10" s="223"/>
      <c r="G10" s="223"/>
      <c r="H10" s="223"/>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row>
    <row r="11" spans="1:38" s="14" customFormat="1" ht="19.5" customHeight="1" thickBot="1">
      <c r="A11" s="461"/>
      <c r="B11" s="456" t="s">
        <v>249</v>
      </c>
      <c r="C11" s="457"/>
      <c r="D11" s="456" t="str">
        <f>+B11</f>
        <v>30 June</v>
      </c>
      <c r="E11" s="457"/>
      <c r="F11" s="223"/>
      <c r="G11" s="223"/>
      <c r="H11" s="223"/>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row>
    <row r="12" spans="1:38" s="14" customFormat="1" ht="14.25">
      <c r="A12" s="461"/>
      <c r="B12" s="56">
        <v>2008</v>
      </c>
      <c r="C12" s="57">
        <f>B12-1</f>
        <v>2007</v>
      </c>
      <c r="D12" s="56">
        <f>+B12</f>
        <v>2008</v>
      </c>
      <c r="E12" s="57">
        <f>+C12</f>
        <v>2007</v>
      </c>
      <c r="F12" s="223"/>
      <c r="G12" s="223"/>
      <c r="H12" s="223"/>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row>
    <row r="13" spans="1:38" s="14" customFormat="1" ht="15" thickBot="1">
      <c r="A13" s="462"/>
      <c r="B13" s="58" t="s">
        <v>94</v>
      </c>
      <c r="C13" s="61" t="s">
        <v>94</v>
      </c>
      <c r="D13" s="58" t="s">
        <v>94</v>
      </c>
      <c r="E13" s="61" t="s">
        <v>94</v>
      </c>
      <c r="F13" s="223"/>
      <c r="G13" s="223"/>
      <c r="H13" s="223"/>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row>
    <row r="14" spans="1:38" s="14" customFormat="1" ht="21.75" customHeight="1">
      <c r="A14" s="25" t="s">
        <v>60</v>
      </c>
      <c r="B14" s="31">
        <f>'[3]qtr PLgroup'!$Q$8</f>
        <v>64937</v>
      </c>
      <c r="C14" s="29">
        <f>E14-'[1]IS'!E14</f>
        <v>58946</v>
      </c>
      <c r="D14" s="215">
        <f>'[3]PLgroup'!$Q$8</f>
        <v>214728</v>
      </c>
      <c r="E14" s="29">
        <v>186857</v>
      </c>
      <c r="F14" s="419"/>
      <c r="G14" s="418"/>
      <c r="H14" s="223"/>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row>
    <row r="15" spans="1:38" s="9" customFormat="1" ht="21.75" customHeight="1">
      <c r="A15" s="26" t="s">
        <v>389</v>
      </c>
      <c r="B15" s="27">
        <f>'[3]qtr PLgroup'!$Q$10</f>
        <v>-2350</v>
      </c>
      <c r="C15" s="29">
        <f>E15-'[1]IS'!E15</f>
        <v>2083</v>
      </c>
      <c r="D15" s="27">
        <f>+'[3]PLgroup'!$Q$10</f>
        <v>8678</v>
      </c>
      <c r="E15" s="45">
        <v>1954</v>
      </c>
      <c r="F15" s="419"/>
      <c r="G15" s="418"/>
      <c r="H15" s="223"/>
      <c r="I15" s="166"/>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row>
    <row r="16" spans="1:38" s="9" customFormat="1" ht="21.75" customHeight="1">
      <c r="A16" s="26" t="s">
        <v>81</v>
      </c>
      <c r="B16" s="27">
        <f>B22-B14-B15-B17-B19-B21</f>
        <v>-54745</v>
      </c>
      <c r="C16" s="29">
        <f>E16-'[1]IS'!E16</f>
        <v>-44516</v>
      </c>
      <c r="D16" s="27">
        <f>D22-D14-D15-D17-D19-D21</f>
        <v>-184492</v>
      </c>
      <c r="E16" s="45">
        <f>E22-E14-E15-E17-E19-E21</f>
        <v>-139031</v>
      </c>
      <c r="F16" s="419"/>
      <c r="G16" s="418"/>
      <c r="H16" s="223"/>
      <c r="I16" s="16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row>
    <row r="17" spans="1:38" s="14" customFormat="1" ht="21.75" customHeight="1">
      <c r="A17" s="26" t="s">
        <v>277</v>
      </c>
      <c r="B17" s="27">
        <f>+'[3]qtr PLgroup'!$Q$23+'[3]qtr PLgroup'!$Q$25+'[3]qtr PLgroup'!$Q$27</f>
        <v>-3271</v>
      </c>
      <c r="C17" s="29">
        <f>E17-'[1]IS'!E17</f>
        <v>-2912</v>
      </c>
      <c r="D17" s="27">
        <f>+'[3]PLgroup'!$Q$23+'[3]PLgroup'!$Q$25+'[3]PLgroup'!$Q$27</f>
        <v>-12715</v>
      </c>
      <c r="E17" s="45">
        <f>-10228-179</f>
        <v>-10407</v>
      </c>
      <c r="F17" s="419"/>
      <c r="G17" s="418"/>
      <c r="H17" s="223"/>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row>
    <row r="18" spans="1:38" s="14" customFormat="1" ht="14.25" customHeight="1">
      <c r="A18" s="26"/>
      <c r="B18" s="27"/>
      <c r="C18" s="45"/>
      <c r="D18" s="27"/>
      <c r="E18" s="45"/>
      <c r="F18" s="419"/>
      <c r="G18" s="418"/>
      <c r="H18" s="223"/>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row>
    <row r="19" spans="1:38" s="9" customFormat="1" ht="15.75" customHeight="1">
      <c r="A19" s="59" t="s">
        <v>82</v>
      </c>
      <c r="B19" s="216">
        <f>+'[3]qtr PLgroup'!$Q$49</f>
        <v>-1503</v>
      </c>
      <c r="C19" s="29">
        <f>E19-'[1]IS'!E19</f>
        <v>-2046</v>
      </c>
      <c r="D19" s="216">
        <f>+'[3]PLgroup'!$Q$49</f>
        <v>-6167</v>
      </c>
      <c r="E19" s="194">
        <v>-4322</v>
      </c>
      <c r="F19" s="419"/>
      <c r="G19" s="418"/>
      <c r="H19" s="223"/>
      <c r="I19" s="166"/>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row>
    <row r="20" spans="1:38" s="9" customFormat="1" ht="15">
      <c r="A20" s="59"/>
      <c r="B20" s="216"/>
      <c r="C20" s="194"/>
      <c r="D20" s="216"/>
      <c r="E20" s="194"/>
      <c r="F20" s="419"/>
      <c r="G20" s="418"/>
      <c r="H20" s="223"/>
      <c r="I20" s="166"/>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row>
    <row r="21" spans="1:38" s="9" customFormat="1" ht="15">
      <c r="A21" s="59" t="s">
        <v>278</v>
      </c>
      <c r="B21" s="217">
        <f>'[3]qtr PLgroup'!$Q$55</f>
        <v>-16</v>
      </c>
      <c r="C21" s="60">
        <v>0</v>
      </c>
      <c r="D21" s="217">
        <f>'[3]PLgroup'!$Q$55</f>
        <v>-16</v>
      </c>
      <c r="E21" s="60">
        <v>0</v>
      </c>
      <c r="F21" s="419"/>
      <c r="G21" s="418"/>
      <c r="H21" s="223"/>
      <c r="I21" s="166"/>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row>
    <row r="22" spans="1:38" s="14" customFormat="1" ht="23.25" customHeight="1">
      <c r="A22" s="25" t="s">
        <v>63</v>
      </c>
      <c r="B22" s="31">
        <f>+'[3]qtr PLgroup'!$Q$57</f>
        <v>3052</v>
      </c>
      <c r="C22" s="29">
        <f>SUM(C14:C21)</f>
        <v>11555</v>
      </c>
      <c r="D22" s="31">
        <f>ROUND(+'[3]PLgroup'!$Q$57,0)</f>
        <v>20016</v>
      </c>
      <c r="E22" s="29">
        <v>35051</v>
      </c>
      <c r="F22" s="419"/>
      <c r="G22" s="418"/>
      <c r="H22" s="223"/>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row>
    <row r="23" spans="1:38" s="9" customFormat="1" ht="24" customHeight="1">
      <c r="A23" s="26" t="s">
        <v>57</v>
      </c>
      <c r="B23" s="218">
        <f>+'[3]qtr PLgroup'!$Q$59</f>
        <v>2158</v>
      </c>
      <c r="C23" s="44">
        <f>E23-'[1]IS'!$E$21</f>
        <v>-1719</v>
      </c>
      <c r="D23" s="218">
        <f>+'[3]PLgroup'!$Q$59</f>
        <v>-1619</v>
      </c>
      <c r="E23" s="44">
        <v>-5983</v>
      </c>
      <c r="F23" s="419"/>
      <c r="G23" s="418"/>
      <c r="H23" s="223"/>
      <c r="I23" s="166"/>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row>
    <row r="24" spans="1:38" s="14" customFormat="1" ht="24" customHeight="1" thickBot="1">
      <c r="A24" s="25" t="s">
        <v>279</v>
      </c>
      <c r="B24" s="28">
        <f>B22+B23</f>
        <v>5210</v>
      </c>
      <c r="C24" s="51">
        <f>C22+C23</f>
        <v>9836</v>
      </c>
      <c r="D24" s="28">
        <f>D22+D23</f>
        <v>18397</v>
      </c>
      <c r="E24" s="51">
        <f>E22+E23</f>
        <v>29068</v>
      </c>
      <c r="F24" s="419"/>
      <c r="G24" s="418"/>
      <c r="H24" s="223"/>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row>
    <row r="25" spans="1:38" s="14" customFormat="1" ht="24" customHeight="1" thickTop="1">
      <c r="A25" s="25"/>
      <c r="B25" s="219"/>
      <c r="C25" s="219"/>
      <c r="D25" s="219"/>
      <c r="E25" s="210"/>
      <c r="F25" s="419"/>
      <c r="G25" s="223"/>
      <c r="H25" s="223"/>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row>
    <row r="26" spans="1:38" s="14" customFormat="1" ht="20.25" customHeight="1">
      <c r="A26" s="25" t="s">
        <v>132</v>
      </c>
      <c r="B26" s="31"/>
      <c r="C26" s="29"/>
      <c r="D26" s="30"/>
      <c r="E26" s="74"/>
      <c r="F26" s="223"/>
      <c r="G26" s="223"/>
      <c r="H26" s="223"/>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row>
    <row r="27" spans="1:38" s="14" customFormat="1" ht="20.25" customHeight="1">
      <c r="A27" s="26" t="s">
        <v>151</v>
      </c>
      <c r="B27" s="27">
        <f>+'[3]qtr PLgroup'!$Q$65</f>
        <v>4331</v>
      </c>
      <c r="C27" s="45">
        <f>E27-'[1]IS'!$E$25</f>
        <v>7339</v>
      </c>
      <c r="D27" s="220">
        <f>+'[3]PLgroup'!$Q$65</f>
        <v>15261</v>
      </c>
      <c r="E27" s="45">
        <v>21326</v>
      </c>
      <c r="F27" s="223"/>
      <c r="G27" s="223"/>
      <c r="H27" s="223"/>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row>
    <row r="28" spans="1:38" s="9" customFormat="1" ht="22.5" customHeight="1">
      <c r="A28" s="26" t="s">
        <v>83</v>
      </c>
      <c r="B28" s="218">
        <f>-'[3]qtr PLgroup'!$Q$63</f>
        <v>879</v>
      </c>
      <c r="C28" s="45">
        <f>E28-'[1]IS'!$E$26</f>
        <v>2497</v>
      </c>
      <c r="D28" s="27">
        <f>-'[3]PLgroup'!$Q$63</f>
        <v>3136</v>
      </c>
      <c r="E28" s="45">
        <v>7742</v>
      </c>
      <c r="F28" s="173"/>
      <c r="G28" s="223"/>
      <c r="H28" s="17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row>
    <row r="29" spans="1:38" s="14" customFormat="1" ht="21.75" customHeight="1" thickBot="1">
      <c r="A29" s="25" t="s">
        <v>279</v>
      </c>
      <c r="B29" s="28">
        <f>SUM(B27:B28)</f>
        <v>5210</v>
      </c>
      <c r="C29" s="28">
        <f>SUM(C27:C28)</f>
        <v>9836</v>
      </c>
      <c r="D29" s="28">
        <f>SUM(D27:D28)</f>
        <v>18397</v>
      </c>
      <c r="E29" s="28">
        <f>SUM(E27:E28)</f>
        <v>29068</v>
      </c>
      <c r="F29" s="223"/>
      <c r="G29" s="223"/>
      <c r="H29" s="223"/>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row>
    <row r="30" spans="1:38" s="373" customFormat="1" ht="15.75" thickTop="1">
      <c r="A30" s="371"/>
      <c r="B30" s="372">
        <f>B24-B29</f>
        <v>0</v>
      </c>
      <c r="C30" s="372">
        <f>C24-C29</f>
        <v>0</v>
      </c>
      <c r="D30" s="372">
        <f>D24-D29</f>
        <v>0</v>
      </c>
      <c r="E30" s="372">
        <f>E24-E29</f>
        <v>0</v>
      </c>
      <c r="F30" s="370"/>
      <c r="G30" s="369"/>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row>
    <row r="31" spans="1:38" s="14" customFormat="1" ht="29.25" customHeight="1">
      <c r="A31" s="33" t="s">
        <v>152</v>
      </c>
      <c r="B31" s="31"/>
      <c r="C31" s="29"/>
      <c r="D31" s="31"/>
      <c r="E31" s="74"/>
      <c r="F31" s="223"/>
      <c r="G31" s="223"/>
      <c r="H31" s="223"/>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row>
    <row r="32" spans="1:38" s="10" customFormat="1" ht="15">
      <c r="A32" s="187" t="s">
        <v>142</v>
      </c>
      <c r="B32" s="188">
        <f>+Note_B!C166</f>
        <v>0.5683130380012597</v>
      </c>
      <c r="C32" s="189">
        <f>+Note_B!D166</f>
        <v>0.9630222548813773</v>
      </c>
      <c r="D32" s="190">
        <f>+Note_B!E166</f>
        <v>2.0025456644971658</v>
      </c>
      <c r="E32" s="191">
        <f>+Note_B!F166</f>
        <v>2.798393869410036</v>
      </c>
      <c r="F32" s="224"/>
      <c r="G32" s="223"/>
      <c r="H32" s="224"/>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row>
    <row r="33" spans="1:38" s="9" customFormat="1" ht="15.75" thickBot="1">
      <c r="A33" s="34" t="s">
        <v>219</v>
      </c>
      <c r="B33" s="81">
        <f>+Note_B!C167</f>
        <v>0.37887535866750643</v>
      </c>
      <c r="C33" s="52">
        <f>+Note_B!D167</f>
        <v>0.6420148365875848</v>
      </c>
      <c r="D33" s="32">
        <f>+Note_B!E167</f>
        <v>1.3350304429981106</v>
      </c>
      <c r="E33" s="35">
        <f>+Note_B!F167</f>
        <v>1.8655959129400237</v>
      </c>
      <c r="F33" s="173"/>
      <c r="G33" s="223"/>
      <c r="H33" s="17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row>
    <row r="34" spans="1:38" s="9" customFormat="1" ht="15">
      <c r="A34" s="453"/>
      <c r="B34" s="453"/>
      <c r="C34" s="453"/>
      <c r="D34" s="453"/>
      <c r="E34" s="453"/>
      <c r="F34" s="173"/>
      <c r="G34" s="223"/>
      <c r="H34" s="17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row>
    <row r="35" spans="1:38" s="9" customFormat="1" ht="40.5" customHeight="1">
      <c r="A35" s="451" t="s">
        <v>175</v>
      </c>
      <c r="B35" s="451"/>
      <c r="C35" s="451"/>
      <c r="D35" s="452"/>
      <c r="E35" s="452"/>
      <c r="F35" s="173"/>
      <c r="G35" s="223"/>
      <c r="H35" s="17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row>
    <row r="36" spans="5:8" s="93" customFormat="1" ht="15">
      <c r="E36" s="96"/>
      <c r="F36" s="173"/>
      <c r="G36" s="223"/>
      <c r="H36" s="173"/>
    </row>
    <row r="37" spans="1:8" s="93" customFormat="1" ht="15">
      <c r="A37" s="89"/>
      <c r="B37" s="89"/>
      <c r="C37" s="89"/>
      <c r="D37" s="211"/>
      <c r="E37" s="171"/>
      <c r="F37" s="173"/>
      <c r="G37" s="223"/>
      <c r="H37" s="173"/>
    </row>
    <row r="38" spans="1:8" s="93" customFormat="1" ht="15">
      <c r="A38" s="171"/>
      <c r="B38" s="211"/>
      <c r="C38" s="211"/>
      <c r="D38" s="211"/>
      <c r="E38" s="171"/>
      <c r="F38" s="173"/>
      <c r="G38" s="223"/>
      <c r="H38" s="173"/>
    </row>
    <row r="39" spans="5:8" s="93" customFormat="1" ht="15">
      <c r="E39" s="96"/>
      <c r="F39" s="173"/>
      <c r="G39" s="223"/>
      <c r="H39" s="173"/>
    </row>
    <row r="40" spans="5:8" s="93" customFormat="1" ht="15">
      <c r="E40" s="96"/>
      <c r="F40" s="173"/>
      <c r="G40" s="223"/>
      <c r="H40" s="173"/>
    </row>
    <row r="41" spans="5:38" s="9" customFormat="1" ht="15">
      <c r="E41" s="73"/>
      <c r="F41" s="173"/>
      <c r="G41" s="223"/>
      <c r="H41" s="17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row>
    <row r="42" spans="5:38" s="9" customFormat="1" ht="15">
      <c r="E42" s="73"/>
      <c r="F42" s="173"/>
      <c r="G42" s="223"/>
      <c r="H42" s="17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row>
    <row r="43" spans="5:38" s="9" customFormat="1" ht="15">
      <c r="E43" s="73"/>
      <c r="F43" s="173"/>
      <c r="G43" s="173"/>
      <c r="H43" s="17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row>
    <row r="44" spans="5:38" s="9" customFormat="1" ht="15">
      <c r="E44" s="73"/>
      <c r="F44" s="173"/>
      <c r="G44" s="173"/>
      <c r="H44" s="17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row>
    <row r="45" spans="5:38" s="9" customFormat="1" ht="15">
      <c r="E45" s="73"/>
      <c r="F45" s="173"/>
      <c r="G45" s="173"/>
      <c r="H45" s="17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row>
    <row r="46" spans="5:38" s="9" customFormat="1" ht="15">
      <c r="E46" s="73"/>
      <c r="F46" s="173"/>
      <c r="G46" s="173"/>
      <c r="H46" s="17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row>
    <row r="47" spans="2:38" s="9" customFormat="1" ht="15">
      <c r="B47" s="22"/>
      <c r="C47" s="22"/>
      <c r="D47" s="22"/>
      <c r="E47" s="75"/>
      <c r="F47" s="173"/>
      <c r="G47" s="173"/>
      <c r="H47" s="17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row>
    <row r="48" spans="2:38" s="9" customFormat="1" ht="15">
      <c r="B48" s="22"/>
      <c r="C48" s="22"/>
      <c r="D48" s="22"/>
      <c r="E48" s="75"/>
      <c r="F48" s="173"/>
      <c r="G48" s="173"/>
      <c r="H48" s="17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row>
    <row r="49" spans="2:38" s="9" customFormat="1" ht="15">
      <c r="B49" s="22"/>
      <c r="C49" s="22"/>
      <c r="D49" s="22"/>
      <c r="E49" s="75"/>
      <c r="F49" s="173"/>
      <c r="G49" s="173"/>
      <c r="H49" s="17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row>
    <row r="50" spans="2:38" s="9" customFormat="1" ht="15">
      <c r="B50" s="22"/>
      <c r="C50" s="22"/>
      <c r="D50" s="22"/>
      <c r="E50" s="75"/>
      <c r="F50" s="173"/>
      <c r="G50" s="173"/>
      <c r="H50" s="17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row>
    <row r="51" spans="2:38" s="9" customFormat="1" ht="15">
      <c r="B51" s="22"/>
      <c r="C51" s="22"/>
      <c r="D51" s="22"/>
      <c r="E51" s="75"/>
      <c r="F51" s="173"/>
      <c r="G51" s="173"/>
      <c r="H51" s="17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row>
    <row r="52" spans="2:38" s="9" customFormat="1" ht="15">
      <c r="B52" s="22"/>
      <c r="C52" s="22"/>
      <c r="D52" s="22"/>
      <c r="E52" s="75"/>
      <c r="F52" s="173"/>
      <c r="G52" s="173"/>
      <c r="H52" s="17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row>
    <row r="53" spans="2:38" s="9" customFormat="1" ht="15">
      <c r="B53" s="22"/>
      <c r="C53" s="22"/>
      <c r="D53" s="22"/>
      <c r="E53" s="75"/>
      <c r="F53" s="173"/>
      <c r="G53" s="173"/>
      <c r="H53" s="17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row>
    <row r="54" spans="2:38" s="9" customFormat="1" ht="15">
      <c r="B54" s="22"/>
      <c r="C54" s="22"/>
      <c r="D54" s="22"/>
      <c r="E54" s="75"/>
      <c r="F54" s="173"/>
      <c r="G54" s="173"/>
      <c r="H54" s="17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row>
    <row r="55" spans="2:38" s="9" customFormat="1" ht="15">
      <c r="B55" s="22"/>
      <c r="C55" s="22"/>
      <c r="D55" s="22"/>
      <c r="E55" s="75"/>
      <c r="F55" s="173"/>
      <c r="G55" s="173"/>
      <c r="H55" s="17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row>
    <row r="56" spans="2:38" s="9" customFormat="1" ht="15">
      <c r="B56" s="22"/>
      <c r="C56" s="22"/>
      <c r="D56" s="22"/>
      <c r="E56" s="75"/>
      <c r="F56" s="173"/>
      <c r="G56" s="173"/>
      <c r="H56" s="17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row>
    <row r="57" spans="2:38" s="9" customFormat="1" ht="15">
      <c r="B57" s="22"/>
      <c r="C57" s="22"/>
      <c r="D57" s="22"/>
      <c r="E57" s="75"/>
      <c r="F57" s="173"/>
      <c r="G57" s="173"/>
      <c r="H57" s="17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row>
    <row r="58" spans="2:38" s="9" customFormat="1" ht="15">
      <c r="B58" s="22"/>
      <c r="C58" s="22"/>
      <c r="D58" s="22"/>
      <c r="E58" s="75"/>
      <c r="F58" s="173"/>
      <c r="G58" s="173"/>
      <c r="H58" s="17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row>
    <row r="59" spans="2:38" s="9" customFormat="1" ht="15">
      <c r="B59" s="22"/>
      <c r="C59" s="22"/>
      <c r="D59" s="22"/>
      <c r="E59" s="75"/>
      <c r="F59" s="173"/>
      <c r="G59" s="173"/>
      <c r="H59" s="17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row>
    <row r="60" spans="2:38" s="9" customFormat="1" ht="15">
      <c r="B60" s="22"/>
      <c r="C60" s="22"/>
      <c r="D60" s="22"/>
      <c r="E60" s="75"/>
      <c r="F60" s="173"/>
      <c r="G60" s="173"/>
      <c r="H60" s="17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row>
    <row r="61" spans="2:38" s="9" customFormat="1" ht="15">
      <c r="B61" s="22"/>
      <c r="C61" s="22"/>
      <c r="D61" s="22"/>
      <c r="E61" s="75"/>
      <c r="F61" s="173"/>
      <c r="G61" s="173"/>
      <c r="H61" s="17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row>
    <row r="62" spans="2:38" s="9" customFormat="1" ht="15">
      <c r="B62" s="22"/>
      <c r="C62" s="22"/>
      <c r="D62" s="22"/>
      <c r="E62" s="75"/>
      <c r="F62" s="173"/>
      <c r="G62" s="173"/>
      <c r="H62" s="17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row>
    <row r="63" spans="2:38" s="9" customFormat="1" ht="15">
      <c r="B63" s="22"/>
      <c r="C63" s="22"/>
      <c r="D63" s="22"/>
      <c r="E63" s="75"/>
      <c r="F63" s="173"/>
      <c r="G63" s="173"/>
      <c r="H63" s="17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row>
    <row r="64" spans="2:38" s="9" customFormat="1" ht="15">
      <c r="B64" s="22"/>
      <c r="C64" s="22"/>
      <c r="D64" s="22"/>
      <c r="E64" s="75"/>
      <c r="F64" s="173"/>
      <c r="G64" s="173"/>
      <c r="H64" s="17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row>
    <row r="65" spans="2:38" s="9" customFormat="1" ht="15">
      <c r="B65" s="22"/>
      <c r="C65" s="22"/>
      <c r="D65" s="22"/>
      <c r="E65" s="75"/>
      <c r="F65" s="173"/>
      <c r="G65" s="173"/>
      <c r="H65" s="17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row>
    <row r="66" spans="2:38" s="9" customFormat="1" ht="15">
      <c r="B66" s="22"/>
      <c r="C66" s="22"/>
      <c r="D66" s="22"/>
      <c r="E66" s="75"/>
      <c r="F66" s="173"/>
      <c r="G66" s="173"/>
      <c r="H66" s="17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row>
    <row r="67" spans="2:38" s="9" customFormat="1" ht="15">
      <c r="B67" s="22"/>
      <c r="C67" s="22"/>
      <c r="D67" s="22"/>
      <c r="E67" s="75"/>
      <c r="F67" s="173"/>
      <c r="G67" s="173"/>
      <c r="H67" s="17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row>
    <row r="68" spans="2:38" s="9" customFormat="1" ht="15">
      <c r="B68" s="22"/>
      <c r="C68" s="22"/>
      <c r="D68" s="22"/>
      <c r="E68" s="75"/>
      <c r="F68" s="173"/>
      <c r="G68" s="173"/>
      <c r="H68" s="17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row>
    <row r="69" spans="2:38" s="9" customFormat="1" ht="15">
      <c r="B69" s="22"/>
      <c r="C69" s="22"/>
      <c r="D69" s="22"/>
      <c r="E69" s="75"/>
      <c r="F69" s="173"/>
      <c r="G69" s="173"/>
      <c r="H69" s="17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row>
    <row r="70" spans="2:38" s="9" customFormat="1" ht="15">
      <c r="B70" s="22"/>
      <c r="C70" s="22"/>
      <c r="D70" s="22"/>
      <c r="E70" s="75"/>
      <c r="F70" s="173"/>
      <c r="G70" s="173"/>
      <c r="H70" s="17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row>
    <row r="71" spans="2:38" s="9" customFormat="1" ht="15">
      <c r="B71" s="22"/>
      <c r="C71" s="22"/>
      <c r="D71" s="22"/>
      <c r="E71" s="75"/>
      <c r="F71" s="173"/>
      <c r="G71" s="173"/>
      <c r="H71" s="17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row>
    <row r="72" spans="2:38" s="9" customFormat="1" ht="15">
      <c r="B72" s="22"/>
      <c r="C72" s="22"/>
      <c r="D72" s="22"/>
      <c r="E72" s="75"/>
      <c r="F72" s="173"/>
      <c r="G72" s="173"/>
      <c r="H72" s="17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row>
    <row r="73" spans="2:38" s="9" customFormat="1" ht="15">
      <c r="B73" s="22"/>
      <c r="C73" s="22"/>
      <c r="D73" s="22"/>
      <c r="E73" s="75"/>
      <c r="F73" s="173"/>
      <c r="G73" s="173"/>
      <c r="H73" s="17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row>
    <row r="74" spans="2:38" s="9" customFormat="1" ht="15">
      <c r="B74" s="22"/>
      <c r="C74" s="22"/>
      <c r="D74" s="22"/>
      <c r="E74" s="75"/>
      <c r="F74" s="173"/>
      <c r="G74" s="173"/>
      <c r="H74" s="17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row>
    <row r="75" spans="2:38" s="9" customFormat="1" ht="15">
      <c r="B75" s="22"/>
      <c r="C75" s="22"/>
      <c r="D75" s="22"/>
      <c r="E75" s="75"/>
      <c r="F75" s="173"/>
      <c r="G75" s="173"/>
      <c r="H75" s="17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row>
    <row r="76" spans="2:38" s="9" customFormat="1" ht="15">
      <c r="B76" s="22"/>
      <c r="C76" s="22"/>
      <c r="D76" s="22"/>
      <c r="E76" s="75"/>
      <c r="F76" s="173"/>
      <c r="G76" s="173"/>
      <c r="H76" s="17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row>
    <row r="77" spans="2:38" s="9" customFormat="1" ht="15">
      <c r="B77" s="22"/>
      <c r="C77" s="22"/>
      <c r="D77" s="22"/>
      <c r="E77" s="75"/>
      <c r="F77" s="173"/>
      <c r="G77" s="173"/>
      <c r="H77" s="17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row>
    <row r="78" spans="2:38" s="9" customFormat="1" ht="15">
      <c r="B78" s="22"/>
      <c r="C78" s="22"/>
      <c r="D78" s="22"/>
      <c r="E78" s="75"/>
      <c r="F78" s="173"/>
      <c r="G78" s="173"/>
      <c r="H78" s="17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row>
    <row r="79" spans="2:38" s="9" customFormat="1" ht="15">
      <c r="B79" s="22"/>
      <c r="C79" s="22"/>
      <c r="D79" s="22"/>
      <c r="E79" s="75"/>
      <c r="F79" s="173"/>
      <c r="G79" s="173"/>
      <c r="H79" s="17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row>
    <row r="80" spans="2:38" s="9" customFormat="1" ht="15">
      <c r="B80" s="22"/>
      <c r="C80" s="22"/>
      <c r="D80" s="22"/>
      <c r="E80" s="75"/>
      <c r="F80" s="173"/>
      <c r="G80" s="173"/>
      <c r="H80" s="17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row>
    <row r="81" spans="2:38" s="9" customFormat="1" ht="15">
      <c r="B81" s="22"/>
      <c r="C81" s="22"/>
      <c r="D81" s="22"/>
      <c r="E81" s="75"/>
      <c r="F81" s="173"/>
      <c r="G81" s="173"/>
      <c r="H81" s="17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row>
    <row r="82" spans="2:38" s="9" customFormat="1" ht="15">
      <c r="B82" s="22"/>
      <c r="C82" s="22"/>
      <c r="D82" s="22"/>
      <c r="E82" s="75"/>
      <c r="F82" s="173"/>
      <c r="G82" s="173"/>
      <c r="H82" s="17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row>
    <row r="83" spans="2:38" s="9" customFormat="1" ht="15">
      <c r="B83" s="22"/>
      <c r="C83" s="22"/>
      <c r="D83" s="22"/>
      <c r="E83" s="75"/>
      <c r="F83" s="173"/>
      <c r="G83" s="173"/>
      <c r="H83" s="17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row>
    <row r="84" spans="2:38" s="9" customFormat="1" ht="15">
      <c r="B84" s="22"/>
      <c r="C84" s="22"/>
      <c r="D84" s="22"/>
      <c r="E84" s="75"/>
      <c r="F84" s="173"/>
      <c r="G84" s="173"/>
      <c r="H84" s="17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row>
    <row r="85" spans="2:38" s="9" customFormat="1" ht="15">
      <c r="B85" s="22"/>
      <c r="C85" s="22"/>
      <c r="D85" s="22"/>
      <c r="E85" s="75"/>
      <c r="F85" s="173"/>
      <c r="G85" s="173"/>
      <c r="H85" s="17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row>
    <row r="86" spans="2:38" s="9" customFormat="1" ht="15">
      <c r="B86" s="22"/>
      <c r="C86" s="22"/>
      <c r="D86" s="22"/>
      <c r="E86" s="75"/>
      <c r="F86" s="173"/>
      <c r="G86" s="173"/>
      <c r="H86" s="17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row>
    <row r="87" spans="2:38" s="9" customFormat="1" ht="15">
      <c r="B87" s="22"/>
      <c r="C87" s="22"/>
      <c r="D87" s="22"/>
      <c r="E87" s="75"/>
      <c r="F87" s="173"/>
      <c r="G87" s="173"/>
      <c r="H87" s="17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row>
    <row r="88" spans="2:38" s="9" customFormat="1" ht="15">
      <c r="B88" s="22"/>
      <c r="C88" s="22"/>
      <c r="D88" s="22"/>
      <c r="E88" s="75"/>
      <c r="F88" s="173"/>
      <c r="G88" s="173"/>
      <c r="H88" s="17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row>
    <row r="89" spans="2:38" s="9" customFormat="1" ht="15">
      <c r="B89" s="22"/>
      <c r="C89" s="22"/>
      <c r="D89" s="22"/>
      <c r="E89" s="75"/>
      <c r="F89" s="173"/>
      <c r="G89" s="173"/>
      <c r="H89" s="17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row>
    <row r="90" spans="2:38" s="9" customFormat="1" ht="15">
      <c r="B90" s="22"/>
      <c r="C90" s="22"/>
      <c r="D90" s="22"/>
      <c r="E90" s="75"/>
      <c r="F90" s="173"/>
      <c r="G90" s="173"/>
      <c r="H90" s="17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row>
    <row r="91" spans="2:38" s="9" customFormat="1" ht="15">
      <c r="B91" s="22"/>
      <c r="C91" s="22"/>
      <c r="D91" s="22"/>
      <c r="E91" s="75"/>
      <c r="F91" s="173"/>
      <c r="G91" s="173"/>
      <c r="H91" s="17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row>
    <row r="92" spans="2:38" s="9" customFormat="1" ht="15">
      <c r="B92" s="22"/>
      <c r="C92" s="22"/>
      <c r="D92" s="22"/>
      <c r="E92" s="75"/>
      <c r="F92" s="173"/>
      <c r="G92" s="173"/>
      <c r="H92" s="17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row>
    <row r="93" spans="2:38" s="9" customFormat="1" ht="15">
      <c r="B93" s="22"/>
      <c r="C93" s="22"/>
      <c r="D93" s="22"/>
      <c r="E93" s="75"/>
      <c r="F93" s="173"/>
      <c r="G93" s="173"/>
      <c r="H93" s="17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row>
    <row r="94" spans="2:38" s="9" customFormat="1" ht="15">
      <c r="B94" s="22"/>
      <c r="C94" s="22"/>
      <c r="D94" s="22"/>
      <c r="E94" s="75"/>
      <c r="F94" s="173"/>
      <c r="G94" s="173"/>
      <c r="H94" s="17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row>
    <row r="95" spans="2:38" s="9" customFormat="1" ht="15">
      <c r="B95" s="22"/>
      <c r="C95" s="22"/>
      <c r="D95" s="22"/>
      <c r="E95" s="75"/>
      <c r="F95" s="173"/>
      <c r="G95" s="173"/>
      <c r="H95" s="17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row>
    <row r="96" spans="2:38" s="9" customFormat="1" ht="15">
      <c r="B96" s="22"/>
      <c r="C96" s="22"/>
      <c r="D96" s="22"/>
      <c r="E96" s="75"/>
      <c r="F96" s="173"/>
      <c r="G96" s="173"/>
      <c r="H96" s="17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row>
    <row r="97" spans="2:38" s="9" customFormat="1" ht="15">
      <c r="B97" s="22"/>
      <c r="C97" s="22"/>
      <c r="D97" s="22"/>
      <c r="E97" s="75"/>
      <c r="F97" s="173"/>
      <c r="G97" s="173"/>
      <c r="H97" s="17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row>
    <row r="98" spans="2:38" s="9" customFormat="1" ht="15">
      <c r="B98" s="22"/>
      <c r="C98" s="22"/>
      <c r="D98" s="22"/>
      <c r="E98" s="75"/>
      <c r="F98" s="173"/>
      <c r="G98" s="173"/>
      <c r="H98" s="17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row>
    <row r="99" spans="2:38" s="9" customFormat="1" ht="15">
      <c r="B99" s="22"/>
      <c r="C99" s="22"/>
      <c r="D99" s="22"/>
      <c r="E99" s="75"/>
      <c r="F99" s="173"/>
      <c r="G99" s="173"/>
      <c r="H99" s="17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row>
    <row r="100" spans="2:38" s="9" customFormat="1" ht="15">
      <c r="B100" s="22"/>
      <c r="C100" s="22"/>
      <c r="D100" s="22"/>
      <c r="E100" s="75"/>
      <c r="F100" s="173"/>
      <c r="G100" s="173"/>
      <c r="H100" s="17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row>
    <row r="101" spans="2:38" s="9" customFormat="1" ht="15">
      <c r="B101" s="22"/>
      <c r="C101" s="22"/>
      <c r="D101" s="22"/>
      <c r="E101" s="75"/>
      <c r="F101" s="173"/>
      <c r="G101" s="173"/>
      <c r="H101" s="17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row>
    <row r="102" spans="2:38" s="9" customFormat="1" ht="15">
      <c r="B102" s="22"/>
      <c r="C102" s="22"/>
      <c r="D102" s="22"/>
      <c r="E102" s="75"/>
      <c r="F102" s="173"/>
      <c r="G102" s="173"/>
      <c r="H102" s="17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row>
    <row r="103" spans="2:38" s="9" customFormat="1" ht="15">
      <c r="B103" s="22"/>
      <c r="C103" s="22"/>
      <c r="D103" s="22"/>
      <c r="E103" s="75"/>
      <c r="F103" s="173"/>
      <c r="G103" s="173"/>
      <c r="H103" s="17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row>
    <row r="104" spans="2:38" s="9" customFormat="1" ht="15">
      <c r="B104" s="22"/>
      <c r="C104" s="22"/>
      <c r="D104" s="22"/>
      <c r="E104" s="75"/>
      <c r="F104" s="173"/>
      <c r="G104" s="173"/>
      <c r="H104" s="17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row>
    <row r="105" spans="2:38" s="9" customFormat="1" ht="15">
      <c r="B105" s="22"/>
      <c r="C105" s="22"/>
      <c r="D105" s="22"/>
      <c r="E105" s="75"/>
      <c r="F105" s="173"/>
      <c r="G105" s="173"/>
      <c r="H105" s="17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row>
    <row r="106" spans="2:38" s="9" customFormat="1" ht="15">
      <c r="B106" s="22"/>
      <c r="C106" s="22"/>
      <c r="D106" s="22"/>
      <c r="E106" s="75"/>
      <c r="F106" s="173"/>
      <c r="G106" s="173"/>
      <c r="H106" s="17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row>
    <row r="107" spans="2:38" s="9" customFormat="1" ht="15">
      <c r="B107" s="22"/>
      <c r="C107" s="22"/>
      <c r="D107" s="22"/>
      <c r="E107" s="75"/>
      <c r="F107" s="173"/>
      <c r="G107" s="173"/>
      <c r="H107" s="17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row>
    <row r="108" spans="2:38" s="9" customFormat="1" ht="15">
      <c r="B108" s="22"/>
      <c r="C108" s="22"/>
      <c r="D108" s="22"/>
      <c r="E108" s="75"/>
      <c r="F108" s="173"/>
      <c r="G108" s="173"/>
      <c r="H108" s="17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row>
    <row r="109" spans="2:38" s="9" customFormat="1" ht="15">
      <c r="B109" s="22"/>
      <c r="C109" s="22"/>
      <c r="D109" s="22"/>
      <c r="E109" s="75"/>
      <c r="F109" s="173"/>
      <c r="G109" s="173"/>
      <c r="H109" s="17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row>
    <row r="110" spans="2:38" s="9" customFormat="1" ht="15">
      <c r="B110" s="22"/>
      <c r="C110" s="22"/>
      <c r="D110" s="22"/>
      <c r="E110" s="75"/>
      <c r="F110" s="173"/>
      <c r="G110" s="173"/>
      <c r="H110" s="17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row>
    <row r="111" spans="2:38" s="9" customFormat="1" ht="15">
      <c r="B111" s="22"/>
      <c r="C111" s="22"/>
      <c r="D111" s="22"/>
      <c r="E111" s="75"/>
      <c r="F111" s="173"/>
      <c r="G111" s="173"/>
      <c r="H111" s="17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row>
    <row r="112" spans="2:38" s="9" customFormat="1" ht="15">
      <c r="B112" s="22"/>
      <c r="C112" s="22"/>
      <c r="D112" s="22"/>
      <c r="E112" s="75"/>
      <c r="F112" s="173"/>
      <c r="G112" s="173"/>
      <c r="H112" s="17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row>
    <row r="113" spans="2:38" s="9" customFormat="1" ht="15">
      <c r="B113" s="22"/>
      <c r="C113" s="22"/>
      <c r="D113" s="22"/>
      <c r="E113" s="75"/>
      <c r="F113" s="173"/>
      <c r="G113" s="173"/>
      <c r="H113" s="17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row>
    <row r="114" spans="2:38" s="9" customFormat="1" ht="15">
      <c r="B114" s="22"/>
      <c r="C114" s="22"/>
      <c r="D114" s="22"/>
      <c r="E114" s="75"/>
      <c r="F114" s="173"/>
      <c r="G114" s="173"/>
      <c r="H114" s="17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row>
    <row r="115" spans="2:38" s="9" customFormat="1" ht="15">
      <c r="B115" s="22"/>
      <c r="C115" s="22"/>
      <c r="D115" s="22"/>
      <c r="E115" s="75"/>
      <c r="F115" s="173"/>
      <c r="G115" s="173"/>
      <c r="H115" s="17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row>
    <row r="116" spans="2:38" s="9" customFormat="1" ht="15">
      <c r="B116" s="22"/>
      <c r="C116" s="22"/>
      <c r="D116" s="22"/>
      <c r="E116" s="75"/>
      <c r="F116" s="173"/>
      <c r="G116" s="173"/>
      <c r="H116" s="17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row>
    <row r="117" spans="2:38" s="9" customFormat="1" ht="15">
      <c r="B117" s="22"/>
      <c r="C117" s="22"/>
      <c r="D117" s="22"/>
      <c r="E117" s="75"/>
      <c r="F117" s="173"/>
      <c r="G117" s="173"/>
      <c r="H117" s="17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row>
    <row r="118" spans="2:38" s="9" customFormat="1" ht="15">
      <c r="B118" s="22"/>
      <c r="C118" s="22"/>
      <c r="D118" s="22"/>
      <c r="E118" s="75"/>
      <c r="F118" s="173"/>
      <c r="G118" s="173"/>
      <c r="H118" s="17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row>
    <row r="119" spans="2:38" s="9" customFormat="1" ht="15">
      <c r="B119" s="22"/>
      <c r="C119" s="22"/>
      <c r="D119" s="22"/>
      <c r="E119" s="75"/>
      <c r="F119" s="173"/>
      <c r="G119" s="173"/>
      <c r="H119" s="17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row>
    <row r="120" spans="2:38" s="9" customFormat="1" ht="15">
      <c r="B120" s="22"/>
      <c r="C120" s="22"/>
      <c r="D120" s="22"/>
      <c r="E120" s="75"/>
      <c r="F120" s="173"/>
      <c r="G120" s="173"/>
      <c r="H120" s="17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row>
    <row r="121" spans="2:38" s="9" customFormat="1" ht="15">
      <c r="B121" s="22"/>
      <c r="C121" s="22"/>
      <c r="D121" s="22"/>
      <c r="E121" s="75"/>
      <c r="F121" s="173"/>
      <c r="G121" s="173"/>
      <c r="H121" s="17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row>
    <row r="122" spans="2:38" s="9" customFormat="1" ht="15">
      <c r="B122" s="22"/>
      <c r="C122" s="22"/>
      <c r="D122" s="22"/>
      <c r="E122" s="75"/>
      <c r="F122" s="173"/>
      <c r="G122" s="173"/>
      <c r="H122" s="17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row>
    <row r="123" spans="2:38" s="9" customFormat="1" ht="15">
      <c r="B123" s="22"/>
      <c r="C123" s="22"/>
      <c r="D123" s="22"/>
      <c r="E123" s="75"/>
      <c r="F123" s="173"/>
      <c r="G123" s="173"/>
      <c r="H123" s="17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row>
    <row r="124" spans="2:38" s="9" customFormat="1" ht="15">
      <c r="B124" s="22"/>
      <c r="C124" s="22"/>
      <c r="D124" s="22"/>
      <c r="E124" s="75"/>
      <c r="F124" s="173"/>
      <c r="G124" s="173"/>
      <c r="H124" s="17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row>
    <row r="125" spans="2:38" s="9" customFormat="1" ht="15">
      <c r="B125" s="22"/>
      <c r="C125" s="22"/>
      <c r="D125" s="22"/>
      <c r="E125" s="75"/>
      <c r="F125" s="173"/>
      <c r="G125" s="173"/>
      <c r="H125" s="17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row>
    <row r="126" spans="2:38" s="9" customFormat="1" ht="15">
      <c r="B126" s="22"/>
      <c r="C126" s="22"/>
      <c r="D126" s="22"/>
      <c r="E126" s="75"/>
      <c r="F126" s="173"/>
      <c r="G126" s="173"/>
      <c r="H126" s="17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row>
    <row r="127" spans="2:38" s="9" customFormat="1" ht="15">
      <c r="B127" s="22"/>
      <c r="C127" s="22"/>
      <c r="D127" s="22"/>
      <c r="E127" s="75"/>
      <c r="F127" s="173"/>
      <c r="G127" s="173"/>
      <c r="H127" s="17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row>
    <row r="128" spans="2:38" s="9" customFormat="1" ht="15">
      <c r="B128" s="22"/>
      <c r="C128" s="22"/>
      <c r="D128" s="22"/>
      <c r="E128" s="75"/>
      <c r="F128" s="173"/>
      <c r="G128" s="173"/>
      <c r="H128" s="17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row>
    <row r="129" spans="2:38" s="9" customFormat="1" ht="15">
      <c r="B129" s="22"/>
      <c r="C129" s="22"/>
      <c r="D129" s="22"/>
      <c r="E129" s="75"/>
      <c r="F129" s="173"/>
      <c r="G129" s="173"/>
      <c r="H129" s="17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row>
    <row r="130" spans="2:38" s="9" customFormat="1" ht="15">
      <c r="B130" s="22"/>
      <c r="C130" s="22"/>
      <c r="D130" s="22"/>
      <c r="E130" s="75"/>
      <c r="F130" s="173"/>
      <c r="G130" s="173"/>
      <c r="H130" s="17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row>
    <row r="131" spans="2:38" s="9" customFormat="1" ht="15">
      <c r="B131" s="22"/>
      <c r="C131" s="22"/>
      <c r="D131" s="22"/>
      <c r="E131" s="75"/>
      <c r="F131" s="173"/>
      <c r="G131" s="173"/>
      <c r="H131" s="17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row>
    <row r="132" spans="2:38" s="9" customFormat="1" ht="15">
      <c r="B132" s="22"/>
      <c r="C132" s="22"/>
      <c r="D132" s="22"/>
      <c r="E132" s="75"/>
      <c r="F132" s="173"/>
      <c r="G132" s="173"/>
      <c r="H132" s="17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row>
    <row r="133" spans="2:38" s="9" customFormat="1" ht="15">
      <c r="B133" s="22"/>
      <c r="C133" s="22"/>
      <c r="D133" s="22"/>
      <c r="E133" s="75"/>
      <c r="F133" s="173"/>
      <c r="G133" s="173"/>
      <c r="H133" s="17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row>
    <row r="134" spans="2:38" s="9" customFormat="1" ht="15">
      <c r="B134" s="22"/>
      <c r="C134" s="22"/>
      <c r="D134" s="22"/>
      <c r="E134" s="75"/>
      <c r="F134" s="173"/>
      <c r="G134" s="173"/>
      <c r="H134" s="17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row>
    <row r="135" spans="2:38" s="9" customFormat="1" ht="15">
      <c r="B135" s="22"/>
      <c r="C135" s="22"/>
      <c r="D135" s="22"/>
      <c r="E135" s="75"/>
      <c r="F135" s="173"/>
      <c r="G135" s="173"/>
      <c r="H135" s="17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row>
    <row r="136" spans="2:38" s="9" customFormat="1" ht="15">
      <c r="B136" s="22"/>
      <c r="C136" s="22"/>
      <c r="D136" s="22"/>
      <c r="E136" s="75"/>
      <c r="F136" s="173"/>
      <c r="G136" s="173"/>
      <c r="H136" s="17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row>
    <row r="137" spans="2:38" s="9" customFormat="1" ht="15">
      <c r="B137" s="22"/>
      <c r="C137" s="22"/>
      <c r="D137" s="22"/>
      <c r="E137" s="75"/>
      <c r="F137" s="173"/>
      <c r="G137" s="173"/>
      <c r="H137" s="17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row>
    <row r="138" spans="2:38" s="9" customFormat="1" ht="15">
      <c r="B138" s="22"/>
      <c r="C138" s="22"/>
      <c r="D138" s="22"/>
      <c r="E138" s="75"/>
      <c r="F138" s="173"/>
      <c r="G138" s="173"/>
      <c r="H138" s="17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row>
    <row r="139" spans="2:38" s="9" customFormat="1" ht="15">
      <c r="B139" s="22"/>
      <c r="C139" s="22"/>
      <c r="D139" s="22"/>
      <c r="E139" s="75"/>
      <c r="F139" s="173"/>
      <c r="G139" s="173"/>
      <c r="H139" s="17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row>
    <row r="140" spans="2:38" s="9" customFormat="1" ht="15">
      <c r="B140" s="22"/>
      <c r="C140" s="22"/>
      <c r="D140" s="22"/>
      <c r="E140" s="75"/>
      <c r="F140" s="173"/>
      <c r="G140" s="173"/>
      <c r="H140" s="17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row>
    <row r="141" spans="2:38" s="9" customFormat="1" ht="15">
      <c r="B141" s="22"/>
      <c r="C141" s="22"/>
      <c r="D141" s="22"/>
      <c r="E141" s="75"/>
      <c r="F141" s="173"/>
      <c r="G141" s="173"/>
      <c r="H141" s="17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row>
    <row r="142" spans="2:38" s="9" customFormat="1" ht="15">
      <c r="B142" s="22"/>
      <c r="C142" s="22"/>
      <c r="D142" s="22"/>
      <c r="E142" s="75"/>
      <c r="F142" s="173"/>
      <c r="G142" s="173"/>
      <c r="H142" s="17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row>
    <row r="143" spans="2:38" s="9" customFormat="1" ht="15">
      <c r="B143" s="22"/>
      <c r="C143" s="22"/>
      <c r="D143" s="22"/>
      <c r="E143" s="75"/>
      <c r="F143" s="173"/>
      <c r="G143" s="173"/>
      <c r="H143" s="17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row>
    <row r="144" spans="2:38" s="9" customFormat="1" ht="15">
      <c r="B144" s="22"/>
      <c r="C144" s="22"/>
      <c r="D144" s="22"/>
      <c r="E144" s="75"/>
      <c r="F144" s="173"/>
      <c r="G144" s="173"/>
      <c r="H144" s="17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row>
    <row r="145" spans="2:38" s="9" customFormat="1" ht="15">
      <c r="B145" s="22"/>
      <c r="C145" s="22"/>
      <c r="D145" s="22"/>
      <c r="E145" s="75"/>
      <c r="F145" s="173"/>
      <c r="G145" s="173"/>
      <c r="H145" s="17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row>
    <row r="146" spans="2:38" s="9" customFormat="1" ht="15">
      <c r="B146" s="22"/>
      <c r="C146" s="22"/>
      <c r="D146" s="22"/>
      <c r="E146" s="75"/>
      <c r="F146" s="173"/>
      <c r="G146" s="173"/>
      <c r="H146" s="17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row>
    <row r="147" spans="2:38" s="9" customFormat="1" ht="15">
      <c r="B147" s="22"/>
      <c r="C147" s="22"/>
      <c r="D147" s="22"/>
      <c r="E147" s="75"/>
      <c r="F147" s="173"/>
      <c r="G147" s="173"/>
      <c r="H147" s="17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row>
    <row r="148" spans="2:38" s="9" customFormat="1" ht="15">
      <c r="B148" s="22"/>
      <c r="C148" s="22"/>
      <c r="D148" s="22"/>
      <c r="E148" s="75"/>
      <c r="F148" s="173"/>
      <c r="G148" s="173"/>
      <c r="H148" s="17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row>
    <row r="149" spans="2:38" s="9" customFormat="1" ht="15">
      <c r="B149" s="22"/>
      <c r="C149" s="22"/>
      <c r="D149" s="22"/>
      <c r="E149" s="75"/>
      <c r="F149" s="173"/>
      <c r="G149" s="173"/>
      <c r="H149" s="17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row>
    <row r="150" spans="2:38" s="9" customFormat="1" ht="15">
      <c r="B150" s="22"/>
      <c r="C150" s="22"/>
      <c r="D150" s="22"/>
      <c r="E150" s="75"/>
      <c r="F150" s="173"/>
      <c r="G150" s="173"/>
      <c r="H150" s="17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row>
    <row r="151" spans="2:38" s="9" customFormat="1" ht="15">
      <c r="B151" s="22"/>
      <c r="C151" s="22"/>
      <c r="D151" s="22"/>
      <c r="E151" s="75"/>
      <c r="F151" s="173"/>
      <c r="G151" s="173"/>
      <c r="H151" s="17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row>
    <row r="152" spans="2:38" s="9" customFormat="1" ht="15">
      <c r="B152" s="22"/>
      <c r="C152" s="22"/>
      <c r="D152" s="22"/>
      <c r="E152" s="75"/>
      <c r="F152" s="173"/>
      <c r="G152" s="173"/>
      <c r="H152" s="17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row>
    <row r="153" spans="2:38" s="9" customFormat="1" ht="15">
      <c r="B153" s="22"/>
      <c r="C153" s="22"/>
      <c r="D153" s="22"/>
      <c r="E153" s="75"/>
      <c r="F153" s="173"/>
      <c r="G153" s="173"/>
      <c r="H153" s="17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row>
    <row r="154" spans="2:38" s="9" customFormat="1" ht="15">
      <c r="B154" s="22"/>
      <c r="C154" s="22"/>
      <c r="D154" s="22"/>
      <c r="E154" s="75"/>
      <c r="F154" s="173"/>
      <c r="G154" s="173"/>
      <c r="H154" s="17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row>
    <row r="155" spans="2:38" s="9" customFormat="1" ht="15">
      <c r="B155" s="22"/>
      <c r="C155" s="22"/>
      <c r="D155" s="22"/>
      <c r="E155" s="75"/>
      <c r="F155" s="173"/>
      <c r="G155" s="173"/>
      <c r="H155" s="17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row>
    <row r="156" spans="2:38" s="9" customFormat="1" ht="15">
      <c r="B156" s="22"/>
      <c r="C156" s="22"/>
      <c r="D156" s="22"/>
      <c r="E156" s="75"/>
      <c r="F156" s="173"/>
      <c r="G156" s="173"/>
      <c r="H156" s="17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row>
    <row r="157" spans="2:38" s="9" customFormat="1" ht="15">
      <c r="B157" s="22"/>
      <c r="C157" s="22"/>
      <c r="D157" s="22"/>
      <c r="E157" s="75"/>
      <c r="F157" s="173"/>
      <c r="G157" s="173"/>
      <c r="H157" s="17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row>
    <row r="158" spans="2:38" s="9" customFormat="1" ht="15">
      <c r="B158" s="22"/>
      <c r="C158" s="22"/>
      <c r="D158" s="22"/>
      <c r="E158" s="75"/>
      <c r="F158" s="173"/>
      <c r="G158" s="173"/>
      <c r="H158" s="17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row>
    <row r="159" spans="2:38" s="9" customFormat="1" ht="15">
      <c r="B159" s="22"/>
      <c r="C159" s="22"/>
      <c r="D159" s="22"/>
      <c r="E159" s="75"/>
      <c r="F159" s="173"/>
      <c r="G159" s="173"/>
      <c r="H159" s="17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row>
    <row r="160" spans="2:38" s="9" customFormat="1" ht="15">
      <c r="B160" s="22"/>
      <c r="C160" s="22"/>
      <c r="D160" s="22"/>
      <c r="E160" s="75"/>
      <c r="F160" s="173"/>
      <c r="G160" s="173"/>
      <c r="H160" s="17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row>
    <row r="161" spans="2:38" s="9" customFormat="1" ht="15">
      <c r="B161" s="22"/>
      <c r="C161" s="22"/>
      <c r="D161" s="22"/>
      <c r="E161" s="75"/>
      <c r="F161" s="173"/>
      <c r="G161" s="173"/>
      <c r="H161" s="17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row>
    <row r="162" spans="2:38" s="9" customFormat="1" ht="15">
      <c r="B162" s="22"/>
      <c r="C162" s="22"/>
      <c r="D162" s="22"/>
      <c r="E162" s="75"/>
      <c r="F162" s="173"/>
      <c r="G162" s="173"/>
      <c r="H162" s="17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row>
    <row r="163" spans="2:38" s="9" customFormat="1" ht="15">
      <c r="B163" s="22"/>
      <c r="C163" s="22"/>
      <c r="D163" s="22"/>
      <c r="E163" s="75"/>
      <c r="F163" s="173"/>
      <c r="G163" s="173"/>
      <c r="H163" s="17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row>
    <row r="164" spans="2:38" s="9" customFormat="1" ht="15">
      <c r="B164" s="22"/>
      <c r="C164" s="22"/>
      <c r="D164" s="22"/>
      <c r="E164" s="75"/>
      <c r="F164" s="173"/>
      <c r="G164" s="173"/>
      <c r="H164" s="17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row>
    <row r="165" spans="2:38" s="9" customFormat="1" ht="15">
      <c r="B165" s="22"/>
      <c r="C165" s="22"/>
      <c r="D165" s="22"/>
      <c r="E165" s="75"/>
      <c r="F165" s="173"/>
      <c r="G165" s="173"/>
      <c r="H165" s="17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row>
    <row r="166" spans="2:38" s="9" customFormat="1" ht="15">
      <c r="B166" s="22"/>
      <c r="C166" s="22"/>
      <c r="D166" s="22"/>
      <c r="E166" s="75"/>
      <c r="F166" s="173"/>
      <c r="G166" s="173"/>
      <c r="H166" s="17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row>
    <row r="167" spans="2:38" s="9" customFormat="1" ht="15">
      <c r="B167" s="22"/>
      <c r="C167" s="22"/>
      <c r="D167" s="22"/>
      <c r="E167" s="75"/>
      <c r="F167" s="173"/>
      <c r="G167" s="173"/>
      <c r="H167" s="17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row>
    <row r="168" spans="2:38" s="9" customFormat="1" ht="15">
      <c r="B168" s="22"/>
      <c r="C168" s="22"/>
      <c r="D168" s="22"/>
      <c r="E168" s="75"/>
      <c r="F168" s="173"/>
      <c r="G168" s="173"/>
      <c r="H168" s="17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row>
    <row r="169" spans="2:38" s="9" customFormat="1" ht="15">
      <c r="B169" s="22"/>
      <c r="C169" s="22"/>
      <c r="D169" s="22"/>
      <c r="E169" s="75"/>
      <c r="F169" s="173"/>
      <c r="G169" s="173"/>
      <c r="H169" s="17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row>
    <row r="170" spans="2:38" s="9" customFormat="1" ht="15">
      <c r="B170" s="22"/>
      <c r="C170" s="22"/>
      <c r="D170" s="22"/>
      <c r="E170" s="75"/>
      <c r="F170" s="173"/>
      <c r="G170" s="173"/>
      <c r="H170" s="17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row>
    <row r="171" spans="2:38" s="9" customFormat="1" ht="15">
      <c r="B171" s="22"/>
      <c r="C171" s="22"/>
      <c r="D171" s="22"/>
      <c r="E171" s="75"/>
      <c r="F171" s="173"/>
      <c r="G171" s="173"/>
      <c r="H171" s="17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row>
    <row r="172" spans="2:38" s="9" customFormat="1" ht="15">
      <c r="B172" s="22"/>
      <c r="C172" s="22"/>
      <c r="D172" s="22"/>
      <c r="E172" s="75"/>
      <c r="F172" s="173"/>
      <c r="G172" s="173"/>
      <c r="H172" s="17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row>
    <row r="173" spans="2:38" s="9" customFormat="1" ht="15">
      <c r="B173" s="22"/>
      <c r="C173" s="22"/>
      <c r="D173" s="22"/>
      <c r="E173" s="75"/>
      <c r="F173" s="173"/>
      <c r="G173" s="173"/>
      <c r="H173" s="17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row>
    <row r="174" spans="2:38" s="9" customFormat="1" ht="15">
      <c r="B174" s="22"/>
      <c r="C174" s="22"/>
      <c r="D174" s="22"/>
      <c r="E174" s="75"/>
      <c r="F174" s="173"/>
      <c r="G174" s="173"/>
      <c r="H174" s="17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row>
    <row r="175" spans="2:38" s="9" customFormat="1" ht="15">
      <c r="B175" s="22"/>
      <c r="C175" s="22"/>
      <c r="D175" s="22"/>
      <c r="E175" s="75"/>
      <c r="F175" s="173"/>
      <c r="G175" s="173"/>
      <c r="H175" s="17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row>
    <row r="176" spans="2:38" s="9" customFormat="1" ht="15">
      <c r="B176" s="22"/>
      <c r="C176" s="22"/>
      <c r="D176" s="22"/>
      <c r="E176" s="75"/>
      <c r="F176" s="173"/>
      <c r="G176" s="173"/>
      <c r="H176" s="17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row>
    <row r="177" spans="2:38" s="9" customFormat="1" ht="15">
      <c r="B177" s="22"/>
      <c r="C177" s="22"/>
      <c r="D177" s="22"/>
      <c r="E177" s="75"/>
      <c r="F177" s="173"/>
      <c r="G177" s="173"/>
      <c r="H177" s="17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row>
    <row r="178" spans="2:38" s="9" customFormat="1" ht="15">
      <c r="B178" s="22"/>
      <c r="C178" s="22"/>
      <c r="D178" s="22"/>
      <c r="E178" s="75"/>
      <c r="F178" s="173"/>
      <c r="G178" s="173"/>
      <c r="H178" s="17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row>
    <row r="179" spans="2:38" s="9" customFormat="1" ht="15">
      <c r="B179" s="22"/>
      <c r="C179" s="22"/>
      <c r="D179" s="22"/>
      <c r="E179" s="75"/>
      <c r="F179" s="173"/>
      <c r="G179" s="173"/>
      <c r="H179" s="17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row>
    <row r="180" spans="2:38" s="9" customFormat="1" ht="15">
      <c r="B180" s="22"/>
      <c r="C180" s="22"/>
      <c r="D180" s="22"/>
      <c r="E180" s="75"/>
      <c r="F180" s="173"/>
      <c r="G180" s="173"/>
      <c r="H180" s="17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row>
    <row r="181" spans="2:38" s="9" customFormat="1" ht="15">
      <c r="B181" s="22"/>
      <c r="C181" s="22"/>
      <c r="D181" s="22"/>
      <c r="E181" s="75"/>
      <c r="F181" s="173"/>
      <c r="G181" s="173"/>
      <c r="H181" s="17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row>
    <row r="182" spans="2:38" s="9" customFormat="1" ht="15">
      <c r="B182" s="22"/>
      <c r="C182" s="22"/>
      <c r="D182" s="22"/>
      <c r="E182" s="75"/>
      <c r="F182" s="173"/>
      <c r="G182" s="173"/>
      <c r="H182" s="17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row>
    <row r="183" spans="2:38" s="9" customFormat="1" ht="15">
      <c r="B183" s="22"/>
      <c r="C183" s="22"/>
      <c r="D183" s="22"/>
      <c r="E183" s="75"/>
      <c r="F183" s="173"/>
      <c r="G183" s="173"/>
      <c r="H183" s="17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row>
    <row r="184" spans="2:38" s="9" customFormat="1" ht="15">
      <c r="B184" s="22"/>
      <c r="C184" s="22"/>
      <c r="D184" s="22"/>
      <c r="E184" s="75"/>
      <c r="F184" s="173"/>
      <c r="G184" s="173"/>
      <c r="H184" s="17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row>
    <row r="185" spans="2:38" s="9" customFormat="1" ht="15">
      <c r="B185" s="22"/>
      <c r="C185" s="22"/>
      <c r="D185" s="22"/>
      <c r="E185" s="75"/>
      <c r="F185" s="173"/>
      <c r="G185" s="173"/>
      <c r="H185" s="17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row>
    <row r="186" spans="2:38" s="9" customFormat="1" ht="15">
      <c r="B186" s="22"/>
      <c r="C186" s="22"/>
      <c r="D186" s="22"/>
      <c r="E186" s="75"/>
      <c r="F186" s="173"/>
      <c r="G186" s="173"/>
      <c r="H186" s="17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row>
    <row r="187" spans="2:38" s="9" customFormat="1" ht="15">
      <c r="B187" s="22"/>
      <c r="C187" s="22"/>
      <c r="D187" s="22"/>
      <c r="E187" s="75"/>
      <c r="F187" s="173"/>
      <c r="G187" s="173"/>
      <c r="H187" s="17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row>
    <row r="188" spans="2:38" s="9" customFormat="1" ht="15">
      <c r="B188" s="22"/>
      <c r="C188" s="22"/>
      <c r="D188" s="22"/>
      <c r="E188" s="75"/>
      <c r="F188" s="173"/>
      <c r="G188" s="173"/>
      <c r="H188" s="17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row>
    <row r="189" spans="2:38" s="9" customFormat="1" ht="15">
      <c r="B189" s="22"/>
      <c r="C189" s="22"/>
      <c r="D189" s="22"/>
      <c r="E189" s="75"/>
      <c r="F189" s="173"/>
      <c r="G189" s="173"/>
      <c r="H189" s="17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row>
    <row r="190" spans="2:38" s="9" customFormat="1" ht="15">
      <c r="B190" s="22"/>
      <c r="C190" s="22"/>
      <c r="D190" s="22"/>
      <c r="E190" s="75"/>
      <c r="F190" s="173"/>
      <c r="G190" s="173"/>
      <c r="H190" s="17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row>
    <row r="191" spans="2:38" s="9" customFormat="1" ht="15">
      <c r="B191" s="22"/>
      <c r="C191" s="22"/>
      <c r="D191" s="22"/>
      <c r="E191" s="75"/>
      <c r="F191" s="173"/>
      <c r="G191" s="173"/>
      <c r="H191" s="17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row>
    <row r="192" spans="2:38" s="9" customFormat="1" ht="15">
      <c r="B192" s="22"/>
      <c r="C192" s="22"/>
      <c r="D192" s="22"/>
      <c r="E192" s="75"/>
      <c r="F192" s="173"/>
      <c r="G192" s="173"/>
      <c r="H192" s="17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row>
    <row r="193" spans="2:38" s="9" customFormat="1" ht="15">
      <c r="B193" s="22"/>
      <c r="C193" s="22"/>
      <c r="D193" s="22"/>
      <c r="E193" s="75"/>
      <c r="F193" s="173"/>
      <c r="G193" s="173"/>
      <c r="H193" s="17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row>
    <row r="194" spans="2:38" s="9" customFormat="1" ht="15">
      <c r="B194" s="22"/>
      <c r="C194" s="22"/>
      <c r="D194" s="22"/>
      <c r="E194" s="75"/>
      <c r="F194" s="173"/>
      <c r="G194" s="173"/>
      <c r="H194" s="17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row>
    <row r="195" spans="2:38" s="9" customFormat="1" ht="15">
      <c r="B195" s="22"/>
      <c r="C195" s="22"/>
      <c r="D195" s="22"/>
      <c r="E195" s="75"/>
      <c r="F195" s="173"/>
      <c r="G195" s="173"/>
      <c r="H195" s="17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row>
    <row r="196" spans="2:38" s="9" customFormat="1" ht="15">
      <c r="B196" s="22"/>
      <c r="C196" s="22"/>
      <c r="D196" s="22"/>
      <c r="E196" s="75"/>
      <c r="F196" s="173"/>
      <c r="G196" s="173"/>
      <c r="H196" s="17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row>
    <row r="197" spans="2:38" s="9" customFormat="1" ht="15">
      <c r="B197" s="22"/>
      <c r="C197" s="22"/>
      <c r="D197" s="22"/>
      <c r="E197" s="75"/>
      <c r="F197" s="173"/>
      <c r="G197" s="173"/>
      <c r="H197" s="17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row>
    <row r="198" spans="2:38" s="9" customFormat="1" ht="15">
      <c r="B198" s="22"/>
      <c r="C198" s="22"/>
      <c r="D198" s="22"/>
      <c r="E198" s="75"/>
      <c r="F198" s="173"/>
      <c r="G198" s="173"/>
      <c r="H198" s="17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row>
    <row r="199" spans="2:38" s="9" customFormat="1" ht="15">
      <c r="B199" s="22"/>
      <c r="C199" s="22"/>
      <c r="D199" s="22"/>
      <c r="E199" s="75"/>
      <c r="F199" s="173"/>
      <c r="G199" s="173"/>
      <c r="H199" s="17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row>
    <row r="200" spans="2:38" s="9" customFormat="1" ht="15">
      <c r="B200" s="22"/>
      <c r="C200" s="22"/>
      <c r="D200" s="22"/>
      <c r="E200" s="75"/>
      <c r="F200" s="173"/>
      <c r="G200" s="173"/>
      <c r="H200" s="17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row>
    <row r="201" spans="2:38" s="9" customFormat="1" ht="15">
      <c r="B201" s="22"/>
      <c r="C201" s="22"/>
      <c r="D201" s="22"/>
      <c r="E201" s="75"/>
      <c r="F201" s="173"/>
      <c r="G201" s="173"/>
      <c r="H201" s="17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row>
    <row r="202" spans="2:38" s="9" customFormat="1" ht="15">
      <c r="B202" s="22"/>
      <c r="C202" s="22"/>
      <c r="D202" s="22"/>
      <c r="E202" s="75"/>
      <c r="F202" s="173"/>
      <c r="G202" s="173"/>
      <c r="H202" s="17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row>
    <row r="203" spans="2:38" s="9" customFormat="1" ht="15">
      <c r="B203" s="22"/>
      <c r="C203" s="22"/>
      <c r="D203" s="22"/>
      <c r="E203" s="75"/>
      <c r="F203" s="173"/>
      <c r="G203" s="173"/>
      <c r="H203" s="17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row>
    <row r="204" spans="2:38" s="9" customFormat="1" ht="15">
      <c r="B204" s="22"/>
      <c r="C204" s="22"/>
      <c r="D204" s="22"/>
      <c r="E204" s="75"/>
      <c r="F204" s="173"/>
      <c r="G204" s="173"/>
      <c r="H204" s="17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row>
    <row r="205" spans="2:38" s="9" customFormat="1" ht="15">
      <c r="B205" s="22"/>
      <c r="C205" s="22"/>
      <c r="D205" s="22"/>
      <c r="E205" s="75"/>
      <c r="F205" s="173"/>
      <c r="G205" s="173"/>
      <c r="H205" s="17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row>
    <row r="206" spans="2:38" s="9" customFormat="1" ht="15">
      <c r="B206" s="22"/>
      <c r="C206" s="22"/>
      <c r="D206" s="22"/>
      <c r="E206" s="75"/>
      <c r="F206" s="173"/>
      <c r="G206" s="173"/>
      <c r="H206" s="17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row>
    <row r="207" spans="2:38" s="9" customFormat="1" ht="15">
      <c r="B207" s="22"/>
      <c r="C207" s="22"/>
      <c r="D207" s="22"/>
      <c r="E207" s="75"/>
      <c r="F207" s="173"/>
      <c r="G207" s="173"/>
      <c r="H207" s="17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row>
    <row r="208" spans="2:38" s="9" customFormat="1" ht="15">
      <c r="B208" s="22"/>
      <c r="C208" s="22"/>
      <c r="D208" s="22"/>
      <c r="E208" s="75"/>
      <c r="F208" s="173"/>
      <c r="G208" s="173"/>
      <c r="H208" s="17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row>
    <row r="209" spans="2:38" s="9" customFormat="1" ht="15">
      <c r="B209" s="22"/>
      <c r="C209" s="22"/>
      <c r="D209" s="22"/>
      <c r="E209" s="75"/>
      <c r="F209" s="173"/>
      <c r="G209" s="173"/>
      <c r="H209" s="17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row>
    <row r="210" spans="2:38" s="9" customFormat="1" ht="15">
      <c r="B210" s="22"/>
      <c r="C210" s="22"/>
      <c r="D210" s="22"/>
      <c r="E210" s="75"/>
      <c r="F210" s="173"/>
      <c r="G210" s="173"/>
      <c r="H210" s="17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row>
    <row r="211" spans="2:38" s="9" customFormat="1" ht="15">
      <c r="B211" s="22"/>
      <c r="C211" s="22"/>
      <c r="D211" s="22"/>
      <c r="E211" s="75"/>
      <c r="F211" s="173"/>
      <c r="G211" s="173"/>
      <c r="H211" s="17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row>
    <row r="212" spans="2:38" s="9" customFormat="1" ht="15">
      <c r="B212" s="22"/>
      <c r="C212" s="22"/>
      <c r="D212" s="22"/>
      <c r="E212" s="75"/>
      <c r="F212" s="173"/>
      <c r="G212" s="173"/>
      <c r="H212" s="17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row>
    <row r="213" spans="2:38" s="9" customFormat="1" ht="15">
      <c r="B213" s="22"/>
      <c r="C213" s="22"/>
      <c r="D213" s="22"/>
      <c r="E213" s="75"/>
      <c r="F213" s="173"/>
      <c r="G213" s="173"/>
      <c r="H213" s="17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row>
    <row r="214" spans="2:38" s="9" customFormat="1" ht="15">
      <c r="B214" s="22"/>
      <c r="C214" s="22"/>
      <c r="D214" s="22"/>
      <c r="E214" s="75"/>
      <c r="F214" s="173"/>
      <c r="G214" s="173"/>
      <c r="H214" s="17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row>
    <row r="215" spans="2:38" s="9" customFormat="1" ht="15">
      <c r="B215" s="22"/>
      <c r="C215" s="22"/>
      <c r="D215" s="22"/>
      <c r="E215" s="75"/>
      <c r="F215" s="173"/>
      <c r="G215" s="173"/>
      <c r="H215" s="17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row>
    <row r="216" spans="2:38" s="9" customFormat="1" ht="15">
      <c r="B216" s="22"/>
      <c r="C216" s="22"/>
      <c r="D216" s="22"/>
      <c r="E216" s="75"/>
      <c r="F216" s="173"/>
      <c r="G216" s="173"/>
      <c r="H216" s="17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row>
    <row r="217" spans="2:38" s="9" customFormat="1" ht="15">
      <c r="B217" s="22"/>
      <c r="C217" s="22"/>
      <c r="D217" s="22"/>
      <c r="E217" s="75"/>
      <c r="F217" s="173"/>
      <c r="G217" s="173"/>
      <c r="H217" s="17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row>
    <row r="218" spans="2:38" s="9" customFormat="1" ht="15">
      <c r="B218" s="22"/>
      <c r="C218" s="22"/>
      <c r="D218" s="22"/>
      <c r="E218" s="75"/>
      <c r="F218" s="173"/>
      <c r="G218" s="173"/>
      <c r="H218" s="17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row>
    <row r="219" spans="2:38" s="9" customFormat="1" ht="15">
      <c r="B219" s="22"/>
      <c r="C219" s="22"/>
      <c r="D219" s="22"/>
      <c r="E219" s="75"/>
      <c r="F219" s="173"/>
      <c r="G219" s="173"/>
      <c r="H219" s="17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row>
    <row r="220" spans="2:38" s="9" customFormat="1" ht="15">
      <c r="B220" s="22"/>
      <c r="C220" s="22"/>
      <c r="D220" s="22"/>
      <c r="E220" s="75"/>
      <c r="F220" s="173"/>
      <c r="G220" s="173"/>
      <c r="H220" s="17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row>
    <row r="221" spans="2:38" s="9" customFormat="1" ht="15">
      <c r="B221" s="22"/>
      <c r="C221" s="22"/>
      <c r="D221" s="22"/>
      <c r="E221" s="75"/>
      <c r="F221" s="173"/>
      <c r="G221" s="173"/>
      <c r="H221" s="17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row>
    <row r="222" spans="2:38" s="9" customFormat="1" ht="15">
      <c r="B222" s="22"/>
      <c r="C222" s="22"/>
      <c r="D222" s="22"/>
      <c r="E222" s="75"/>
      <c r="F222" s="173"/>
      <c r="G222" s="173"/>
      <c r="H222" s="17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row>
    <row r="223" spans="2:38" s="9" customFormat="1" ht="15">
      <c r="B223" s="22"/>
      <c r="C223" s="22"/>
      <c r="D223" s="22"/>
      <c r="E223" s="75"/>
      <c r="F223" s="173"/>
      <c r="G223" s="173"/>
      <c r="H223" s="17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row>
    <row r="224" spans="2:38" s="9" customFormat="1" ht="15">
      <c r="B224" s="22"/>
      <c r="C224" s="22"/>
      <c r="D224" s="22"/>
      <c r="E224" s="75"/>
      <c r="F224" s="173"/>
      <c r="G224" s="173"/>
      <c r="H224" s="17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row>
    <row r="225" spans="2:38" s="9" customFormat="1" ht="15">
      <c r="B225" s="22"/>
      <c r="C225" s="22"/>
      <c r="D225" s="22"/>
      <c r="E225" s="75"/>
      <c r="F225" s="173"/>
      <c r="G225" s="173"/>
      <c r="H225" s="17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row>
    <row r="226" spans="2:38" s="9" customFormat="1" ht="15">
      <c r="B226" s="22"/>
      <c r="C226" s="22"/>
      <c r="D226" s="22"/>
      <c r="E226" s="75"/>
      <c r="F226" s="173"/>
      <c r="G226" s="173"/>
      <c r="H226" s="17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row>
    <row r="227" spans="2:38" s="9" customFormat="1" ht="15">
      <c r="B227" s="22"/>
      <c r="C227" s="22"/>
      <c r="D227" s="22"/>
      <c r="E227" s="75"/>
      <c r="F227" s="173"/>
      <c r="G227" s="173"/>
      <c r="H227" s="17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row>
    <row r="228" spans="2:38" s="9" customFormat="1" ht="15">
      <c r="B228" s="22"/>
      <c r="C228" s="22"/>
      <c r="D228" s="22"/>
      <c r="E228" s="75"/>
      <c r="F228" s="173"/>
      <c r="G228" s="173"/>
      <c r="H228" s="17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row>
    <row r="229" spans="2:38" s="9" customFormat="1" ht="15">
      <c r="B229" s="22"/>
      <c r="C229" s="22"/>
      <c r="D229" s="22"/>
      <c r="E229" s="75"/>
      <c r="F229" s="173"/>
      <c r="G229" s="173"/>
      <c r="H229" s="17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row>
    <row r="230" spans="2:38" s="9" customFormat="1" ht="15">
      <c r="B230" s="22"/>
      <c r="C230" s="22"/>
      <c r="D230" s="22"/>
      <c r="E230" s="75"/>
      <c r="F230" s="173"/>
      <c r="G230" s="173"/>
      <c r="H230" s="17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row>
    <row r="231" spans="2:38" s="9" customFormat="1" ht="15">
      <c r="B231" s="22"/>
      <c r="C231" s="22"/>
      <c r="D231" s="22"/>
      <c r="E231" s="75"/>
      <c r="F231" s="173"/>
      <c r="G231" s="173"/>
      <c r="H231" s="17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row>
    <row r="232" spans="2:38" s="9" customFormat="1" ht="15">
      <c r="B232" s="22"/>
      <c r="C232" s="22"/>
      <c r="D232" s="22"/>
      <c r="E232" s="75"/>
      <c r="F232" s="173"/>
      <c r="G232" s="173"/>
      <c r="H232" s="17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row>
    <row r="233" spans="2:38" s="9" customFormat="1" ht="15">
      <c r="B233" s="22"/>
      <c r="C233" s="22"/>
      <c r="D233" s="22"/>
      <c r="E233" s="75"/>
      <c r="F233" s="173"/>
      <c r="G233" s="173"/>
      <c r="H233" s="17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row>
    <row r="234" spans="2:38" s="9" customFormat="1" ht="15">
      <c r="B234" s="22"/>
      <c r="C234" s="22"/>
      <c r="D234" s="22"/>
      <c r="E234" s="75"/>
      <c r="F234" s="173"/>
      <c r="G234" s="173"/>
      <c r="H234" s="17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row>
    <row r="235" spans="2:38" s="9" customFormat="1" ht="15">
      <c r="B235" s="22"/>
      <c r="C235" s="22"/>
      <c r="D235" s="22"/>
      <c r="E235" s="75"/>
      <c r="F235" s="173"/>
      <c r="G235" s="173"/>
      <c r="H235" s="17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row>
    <row r="236" spans="2:38" s="9" customFormat="1" ht="15">
      <c r="B236" s="22"/>
      <c r="C236" s="22"/>
      <c r="D236" s="22"/>
      <c r="E236" s="75"/>
      <c r="F236" s="173"/>
      <c r="G236" s="173"/>
      <c r="H236" s="17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row>
    <row r="237" spans="2:38" s="9" customFormat="1" ht="15">
      <c r="B237" s="22"/>
      <c r="C237" s="22"/>
      <c r="D237" s="22"/>
      <c r="E237" s="75"/>
      <c r="F237" s="173"/>
      <c r="G237" s="173"/>
      <c r="H237" s="17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row>
    <row r="238" spans="2:38" s="9" customFormat="1" ht="15">
      <c r="B238" s="22"/>
      <c r="C238" s="22"/>
      <c r="D238" s="22"/>
      <c r="E238" s="75"/>
      <c r="F238" s="173"/>
      <c r="G238" s="173"/>
      <c r="H238" s="17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row>
    <row r="239" spans="2:38" s="9" customFormat="1" ht="15">
      <c r="B239" s="22"/>
      <c r="C239" s="22"/>
      <c r="D239" s="22"/>
      <c r="E239" s="75"/>
      <c r="F239" s="173"/>
      <c r="G239" s="173"/>
      <c r="H239" s="17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row>
    <row r="240" spans="2:38" s="9" customFormat="1" ht="15">
      <c r="B240" s="22"/>
      <c r="C240" s="22"/>
      <c r="D240" s="22"/>
      <c r="E240" s="75"/>
      <c r="F240" s="173"/>
      <c r="G240" s="173"/>
      <c r="H240" s="17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row>
  </sheetData>
  <sheetProtection password="8336" sheet="1" objects="1" selectLockedCells="1" selectUnlockedCells="1"/>
  <mergeCells count="14">
    <mergeCell ref="A1:E4"/>
    <mergeCell ref="A8:E8"/>
    <mergeCell ref="A7:E7"/>
    <mergeCell ref="B9:C9"/>
    <mergeCell ref="A6:E6"/>
    <mergeCell ref="A5:E5"/>
    <mergeCell ref="D9:E9"/>
    <mergeCell ref="A9:A13"/>
    <mergeCell ref="A35:E35"/>
    <mergeCell ref="A34:E34"/>
    <mergeCell ref="B10:C10"/>
    <mergeCell ref="B11:C11"/>
    <mergeCell ref="D11:E11"/>
    <mergeCell ref="D10:E10"/>
  </mergeCells>
  <printOptions/>
  <pageMargins left="0.8" right="0.25" top="0.5" bottom="0.5" header="0.25" footer="0.25"/>
  <pageSetup fitToHeight="1" fitToWidth="1" horizontalDpi="600" verticalDpi="600" orientation="portrait" paperSize="9" scale="86" r:id="rId2"/>
  <headerFooter alignWithMargins="0">
    <oddFooter>&amp;L&amp;F&amp;C&amp;A  Pg &amp;P/&amp;N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575"/>
  <sheetViews>
    <sheetView zoomScalePageLayoutView="0" workbookViewId="0" topLeftCell="A1">
      <pane xSplit="2" ySplit="14" topLeftCell="H51" activePane="bottomRight" state="frozen"/>
      <selection pane="topLeft" activeCell="B194" sqref="B194"/>
      <selection pane="topRight" activeCell="B194" sqref="B194"/>
      <selection pane="bottomLeft" activeCell="B194" sqref="B194"/>
      <selection pane="bottomRight" activeCell="A56" sqref="A56:K56"/>
    </sheetView>
  </sheetViews>
  <sheetFormatPr defaultColWidth="9.140625" defaultRowHeight="12.75" outlineLevelRow="1"/>
  <cols>
    <col min="1" max="1" width="2.421875" style="1" customWidth="1"/>
    <col min="2" max="2" width="39.00390625" style="1" bestFit="1" customWidth="1"/>
    <col min="3" max="3" width="11.8515625" style="1" customWidth="1"/>
    <col min="4" max="4" width="11.421875" style="1" customWidth="1"/>
    <col min="5" max="5" width="11.421875" style="1" bestFit="1" customWidth="1"/>
    <col min="6" max="6" width="14.140625" style="1" customWidth="1"/>
    <col min="7" max="7" width="11.28125" style="1" customWidth="1"/>
    <col min="8" max="8" width="13.421875" style="1" customWidth="1"/>
    <col min="9" max="9" width="10.7109375" style="1" bestFit="1" customWidth="1"/>
    <col min="10" max="10" width="11.8515625" style="1" customWidth="1"/>
    <col min="11" max="11" width="10.8515625" style="1" customWidth="1"/>
    <col min="12" max="12" width="0.9921875" style="1" customWidth="1"/>
    <col min="13" max="17" width="9.140625" style="3" customWidth="1"/>
    <col min="18" max="16384" width="9.140625" style="1" customWidth="1"/>
  </cols>
  <sheetData>
    <row r="1" spans="1:11" ht="15.75">
      <c r="A1" s="448"/>
      <c r="B1" s="448"/>
      <c r="C1" s="448"/>
      <c r="D1" s="448"/>
      <c r="E1" s="448"/>
      <c r="F1" s="448"/>
      <c r="G1" s="448"/>
      <c r="H1" s="448"/>
      <c r="I1" s="448"/>
      <c r="J1" s="5"/>
      <c r="K1" s="5"/>
    </row>
    <row r="2" spans="1:11" ht="15.75">
      <c r="A2" s="448"/>
      <c r="B2" s="448"/>
      <c r="C2" s="448"/>
      <c r="D2" s="448"/>
      <c r="E2" s="448"/>
      <c r="F2" s="448"/>
      <c r="G2" s="448"/>
      <c r="H2" s="448"/>
      <c r="I2" s="448"/>
      <c r="J2" s="5"/>
      <c r="K2" s="5"/>
    </row>
    <row r="3" spans="1:11" ht="15.75">
      <c r="A3" s="448"/>
      <c r="B3" s="448"/>
      <c r="C3" s="448"/>
      <c r="D3" s="448"/>
      <c r="E3" s="448"/>
      <c r="F3" s="448"/>
      <c r="G3" s="448"/>
      <c r="H3" s="448"/>
      <c r="I3" s="448"/>
      <c r="J3" s="5"/>
      <c r="K3" s="5"/>
    </row>
    <row r="4" spans="1:11" ht="15.75">
      <c r="A4" s="448"/>
      <c r="B4" s="448"/>
      <c r="C4" s="448"/>
      <c r="D4" s="448"/>
      <c r="E4" s="448"/>
      <c r="F4" s="448"/>
      <c r="G4" s="448"/>
      <c r="H4" s="448"/>
      <c r="I4" s="448"/>
      <c r="J4" s="5"/>
      <c r="K4" s="5"/>
    </row>
    <row r="5" spans="1:17" s="7" customFormat="1" ht="20.25">
      <c r="A5" s="450" t="s">
        <v>109</v>
      </c>
      <c r="B5" s="450"/>
      <c r="C5" s="450"/>
      <c r="D5" s="450"/>
      <c r="E5" s="450"/>
      <c r="F5" s="450"/>
      <c r="G5" s="450"/>
      <c r="H5" s="450"/>
      <c r="I5" s="450"/>
      <c r="J5" s="54"/>
      <c r="K5" s="54"/>
      <c r="M5" s="77"/>
      <c r="N5" s="77"/>
      <c r="O5" s="77"/>
      <c r="P5" s="77"/>
      <c r="Q5" s="77"/>
    </row>
    <row r="6" spans="1:17" s="7" customFormat="1" ht="16.5" customHeight="1">
      <c r="A6" s="465" t="s">
        <v>285</v>
      </c>
      <c r="B6" s="465"/>
      <c r="C6" s="465"/>
      <c r="D6" s="465"/>
      <c r="E6" s="465"/>
      <c r="F6" s="465"/>
      <c r="G6" s="465"/>
      <c r="H6" s="465"/>
      <c r="I6" s="465"/>
      <c r="J6" s="54"/>
      <c r="K6" s="54"/>
      <c r="M6" s="77"/>
      <c r="N6" s="77"/>
      <c r="O6" s="77"/>
      <c r="P6" s="77"/>
      <c r="Q6" s="77"/>
    </row>
    <row r="7" spans="1:17" s="7" customFormat="1" ht="16.5" customHeight="1">
      <c r="A7" s="442" t="str">
        <f>'BS'!$A$7</f>
        <v>for the financial year ended 30 June 2008</v>
      </c>
      <c r="B7" s="442"/>
      <c r="C7" s="442"/>
      <c r="D7" s="442"/>
      <c r="E7" s="442"/>
      <c r="F7" s="442"/>
      <c r="G7" s="442"/>
      <c r="H7" s="442"/>
      <c r="I7" s="442"/>
      <c r="J7" s="54"/>
      <c r="K7" s="54"/>
      <c r="M7" s="77"/>
      <c r="N7" s="77"/>
      <c r="O7" s="77"/>
      <c r="P7" s="77"/>
      <c r="Q7" s="77"/>
    </row>
    <row r="8" spans="1:11" ht="16.5" thickBot="1">
      <c r="A8" s="448"/>
      <c r="B8" s="448"/>
      <c r="C8" s="448"/>
      <c r="D8" s="448"/>
      <c r="E8" s="448"/>
      <c r="F8" s="441"/>
      <c r="G8" s="448"/>
      <c r="H8" s="448"/>
      <c r="I8" s="448"/>
      <c r="J8" s="5"/>
      <c r="K8" s="5"/>
    </row>
    <row r="9" spans="1:17" s="14" customFormat="1" ht="15" customHeight="1">
      <c r="A9" s="466" t="s">
        <v>100</v>
      </c>
      <c r="B9" s="467"/>
      <c r="C9" s="458" t="s">
        <v>101</v>
      </c>
      <c r="D9" s="459"/>
      <c r="E9" s="473" t="s">
        <v>128</v>
      </c>
      <c r="F9" s="474"/>
      <c r="G9" s="475"/>
      <c r="H9" s="492" t="s">
        <v>129</v>
      </c>
      <c r="I9" s="480" t="s">
        <v>61</v>
      </c>
      <c r="J9" s="486" t="s">
        <v>137</v>
      </c>
      <c r="K9" s="486" t="s">
        <v>138</v>
      </c>
      <c r="M9" s="166"/>
      <c r="N9" s="166"/>
      <c r="O9" s="166"/>
      <c r="P9" s="166"/>
      <c r="Q9" s="166"/>
    </row>
    <row r="10" spans="1:17" s="14" customFormat="1" ht="14.25">
      <c r="A10" s="468"/>
      <c r="B10" s="469"/>
      <c r="C10" s="470"/>
      <c r="D10" s="471"/>
      <c r="E10" s="476"/>
      <c r="F10" s="476"/>
      <c r="G10" s="477"/>
      <c r="H10" s="493"/>
      <c r="I10" s="481"/>
      <c r="J10" s="487"/>
      <c r="K10" s="487"/>
      <c r="M10" s="166"/>
      <c r="N10" s="166"/>
      <c r="O10" s="166"/>
      <c r="P10" s="166"/>
      <c r="Q10" s="166"/>
    </row>
    <row r="11" spans="1:17" s="14" customFormat="1" ht="14.25">
      <c r="A11" s="468"/>
      <c r="B11" s="469"/>
      <c r="C11" s="472"/>
      <c r="D11" s="471"/>
      <c r="E11" s="478"/>
      <c r="F11" s="478"/>
      <c r="G11" s="479"/>
      <c r="H11" s="494"/>
      <c r="I11" s="482"/>
      <c r="J11" s="488"/>
      <c r="K11" s="488"/>
      <c r="M11" s="166"/>
      <c r="N11" s="166"/>
      <c r="O11" s="166"/>
      <c r="P11" s="166"/>
      <c r="Q11" s="166"/>
    </row>
    <row r="12" spans="1:17" s="83" customFormat="1" ht="14.25">
      <c r="A12" s="468"/>
      <c r="B12" s="469"/>
      <c r="C12" s="39" t="s">
        <v>67</v>
      </c>
      <c r="D12" s="40" t="s">
        <v>114</v>
      </c>
      <c r="E12" s="37" t="s">
        <v>99</v>
      </c>
      <c r="F12" s="24" t="s">
        <v>116</v>
      </c>
      <c r="G12" s="42" t="s">
        <v>92</v>
      </c>
      <c r="H12" s="46" t="s">
        <v>91</v>
      </c>
      <c r="I12" s="46"/>
      <c r="J12" s="82"/>
      <c r="K12" s="82"/>
      <c r="M12" s="142"/>
      <c r="N12" s="142"/>
      <c r="O12" s="142"/>
      <c r="P12" s="142"/>
      <c r="Q12" s="142"/>
    </row>
    <row r="13" spans="1:17" s="83" customFormat="1" ht="14.25">
      <c r="A13" s="468"/>
      <c r="B13" s="469"/>
      <c r="C13" s="41" t="s">
        <v>68</v>
      </c>
      <c r="D13" s="42" t="s">
        <v>115</v>
      </c>
      <c r="E13" s="37"/>
      <c r="F13" s="23" t="s">
        <v>117</v>
      </c>
      <c r="G13" s="42" t="s">
        <v>69</v>
      </c>
      <c r="H13" s="46" t="s">
        <v>70</v>
      </c>
      <c r="I13" s="46"/>
      <c r="J13" s="82"/>
      <c r="K13" s="82"/>
      <c r="M13" s="142"/>
      <c r="N13" s="142"/>
      <c r="O13" s="142"/>
      <c r="P13" s="142"/>
      <c r="Q13" s="142"/>
    </row>
    <row r="14" spans="1:17" s="83" customFormat="1" ht="14.25">
      <c r="A14" s="443"/>
      <c r="B14" s="444"/>
      <c r="C14" s="55" t="s">
        <v>140</v>
      </c>
      <c r="D14" s="43" t="s">
        <v>94</v>
      </c>
      <c r="E14" s="38" t="s">
        <v>94</v>
      </c>
      <c r="F14" s="36" t="s">
        <v>94</v>
      </c>
      <c r="G14" s="43" t="s">
        <v>94</v>
      </c>
      <c r="H14" s="47" t="s">
        <v>94</v>
      </c>
      <c r="I14" s="47" t="s">
        <v>94</v>
      </c>
      <c r="J14" s="53" t="s">
        <v>94</v>
      </c>
      <c r="K14" s="53" t="s">
        <v>94</v>
      </c>
      <c r="M14" s="142"/>
      <c r="N14" s="142"/>
      <c r="O14" s="142"/>
      <c r="P14" s="142"/>
      <c r="Q14" s="142"/>
    </row>
    <row r="15" spans="1:17" s="14" customFormat="1" ht="15">
      <c r="A15" s="225" t="s">
        <v>254</v>
      </c>
      <c r="B15" s="226"/>
      <c r="C15" s="227"/>
      <c r="D15" s="228"/>
      <c r="E15" s="229"/>
      <c r="F15" s="230"/>
      <c r="G15" s="228"/>
      <c r="H15" s="231"/>
      <c r="I15" s="231"/>
      <c r="J15" s="232"/>
      <c r="K15" s="233"/>
      <c r="L15" s="14">
        <f>L16-L53</f>
        <v>0</v>
      </c>
      <c r="M15" s="166"/>
      <c r="N15" s="166"/>
      <c r="O15" s="166"/>
      <c r="P15" s="166"/>
      <c r="Q15" s="166"/>
    </row>
    <row r="16" spans="1:17" s="14" customFormat="1" ht="14.25">
      <c r="A16" s="463" t="s">
        <v>153</v>
      </c>
      <c r="B16" s="464"/>
      <c r="C16" s="235">
        <v>762080</v>
      </c>
      <c r="D16" s="236">
        <v>76208</v>
      </c>
      <c r="E16" s="237">
        <v>3492</v>
      </c>
      <c r="F16" s="23">
        <v>0</v>
      </c>
      <c r="G16" s="236">
        <v>90</v>
      </c>
      <c r="H16" s="238">
        <v>51982</v>
      </c>
      <c r="I16" s="238">
        <f>SUM(D16:H16)</f>
        <v>131772</v>
      </c>
      <c r="J16" s="239">
        <f>'BS'!C41</f>
        <v>39815</v>
      </c>
      <c r="K16" s="240">
        <f>+I16+J16</f>
        <v>171587</v>
      </c>
      <c r="M16" s="166"/>
      <c r="N16" s="166"/>
      <c r="O16" s="166"/>
      <c r="P16" s="166"/>
      <c r="Q16" s="166"/>
    </row>
    <row r="17" spans="1:17" s="14" customFormat="1" ht="21.75" customHeight="1">
      <c r="A17" s="234"/>
      <c r="B17" s="241"/>
      <c r="C17" s="242"/>
      <c r="D17" s="29"/>
      <c r="E17" s="243"/>
      <c r="F17" s="244"/>
      <c r="G17" s="245"/>
      <c r="H17" s="246"/>
      <c r="I17" s="30"/>
      <c r="J17" s="247"/>
      <c r="K17" s="247"/>
      <c r="M17" s="166"/>
      <c r="N17" s="166"/>
      <c r="O17" s="166"/>
      <c r="P17" s="166"/>
      <c r="Q17" s="166"/>
    </row>
    <row r="18" spans="1:17" s="14" customFormat="1" ht="21.75" customHeight="1">
      <c r="A18" s="234"/>
      <c r="B18" s="241" t="s">
        <v>150</v>
      </c>
      <c r="C18" s="242"/>
      <c r="D18" s="29"/>
      <c r="E18" s="248">
        <f>E32-E16-E20-E22</f>
        <v>381</v>
      </c>
      <c r="F18" s="249"/>
      <c r="G18" s="250"/>
      <c r="H18" s="246"/>
      <c r="I18" s="31">
        <f>SUM(D18:H18)</f>
        <v>381</v>
      </c>
      <c r="J18" s="232"/>
      <c r="K18" s="239">
        <f>+I18+J18</f>
        <v>381</v>
      </c>
      <c r="M18" s="166"/>
      <c r="N18" s="166"/>
      <c r="O18" s="166"/>
      <c r="P18" s="166"/>
      <c r="Q18" s="166"/>
    </row>
    <row r="19" spans="1:17" s="9" customFormat="1" ht="21.75" customHeight="1">
      <c r="A19" s="26"/>
      <c r="B19" s="241"/>
      <c r="C19" s="251"/>
      <c r="D19" s="45"/>
      <c r="E19" s="243"/>
      <c r="F19" s="249"/>
      <c r="G19" s="250"/>
      <c r="H19" s="252"/>
      <c r="I19" s="31"/>
      <c r="J19" s="232"/>
      <c r="K19" s="232"/>
      <c r="M19" s="93"/>
      <c r="N19" s="93"/>
      <c r="O19" s="93"/>
      <c r="P19" s="93"/>
      <c r="Q19" s="93"/>
    </row>
    <row r="20" spans="1:17" s="9" customFormat="1" ht="21.75" customHeight="1">
      <c r="A20" s="26"/>
      <c r="B20" s="241" t="s">
        <v>193</v>
      </c>
      <c r="C20" s="251"/>
      <c r="D20" s="45"/>
      <c r="E20" s="243">
        <f>SUM('[3]SEgroup'!$T$92,'[3]SEgroup'!$T$93)</f>
        <v>7004</v>
      </c>
      <c r="F20" s="249"/>
      <c r="G20" s="250"/>
      <c r="H20" s="252"/>
      <c r="I20" s="31">
        <f>SUM(D20:H20)</f>
        <v>7004</v>
      </c>
      <c r="J20" s="232"/>
      <c r="K20" s="239">
        <f>+I20+J20</f>
        <v>7004</v>
      </c>
      <c r="M20" s="93"/>
      <c r="N20" s="93"/>
      <c r="O20" s="93"/>
      <c r="P20" s="93"/>
      <c r="Q20" s="93"/>
    </row>
    <row r="21" spans="1:17" s="9" customFormat="1" ht="21.75" customHeight="1">
      <c r="A21" s="26"/>
      <c r="B21" s="241"/>
      <c r="C21" s="251"/>
      <c r="D21" s="45"/>
      <c r="E21" s="243"/>
      <c r="F21" s="249"/>
      <c r="G21" s="250"/>
      <c r="H21" s="252"/>
      <c r="I21" s="31"/>
      <c r="J21" s="232"/>
      <c r="K21" s="239"/>
      <c r="M21" s="93"/>
      <c r="N21" s="93"/>
      <c r="O21" s="93"/>
      <c r="P21" s="93"/>
      <c r="Q21" s="93"/>
    </row>
    <row r="22" spans="1:17" s="9" customFormat="1" ht="30" hidden="1" outlineLevel="1">
      <c r="A22" s="26"/>
      <c r="B22" s="241" t="s">
        <v>256</v>
      </c>
      <c r="C22" s="251"/>
      <c r="D22" s="45"/>
      <c r="E22" s="243">
        <f>'[3]SEgroup'!$T$88</f>
        <v>0</v>
      </c>
      <c r="F22" s="249"/>
      <c r="G22" s="250"/>
      <c r="H22" s="252"/>
      <c r="I22" s="31">
        <f>SUM(D22:H22)</f>
        <v>0</v>
      </c>
      <c r="J22" s="232"/>
      <c r="K22" s="239">
        <f>+I22+J22</f>
        <v>0</v>
      </c>
      <c r="M22" s="93"/>
      <c r="N22" s="93"/>
      <c r="O22" s="93"/>
      <c r="P22" s="93"/>
      <c r="Q22" s="93"/>
    </row>
    <row r="23" spans="1:17" s="9" customFormat="1" ht="21.75" customHeight="1" hidden="1" outlineLevel="1">
      <c r="A23" s="26"/>
      <c r="B23" s="241"/>
      <c r="C23" s="251"/>
      <c r="D23" s="45"/>
      <c r="E23" s="243"/>
      <c r="F23" s="249"/>
      <c r="G23" s="250"/>
      <c r="H23" s="252"/>
      <c r="I23" s="31"/>
      <c r="J23" s="232"/>
      <c r="K23" s="232"/>
      <c r="M23" s="93"/>
      <c r="N23" s="93"/>
      <c r="O23" s="93"/>
      <c r="P23" s="93"/>
      <c r="Q23" s="93"/>
    </row>
    <row r="24" spans="1:17" s="14" customFormat="1" ht="21.75" customHeight="1" collapsed="1">
      <c r="A24" s="234"/>
      <c r="B24" s="241" t="s">
        <v>155</v>
      </c>
      <c r="C24" s="242"/>
      <c r="D24" s="29"/>
      <c r="E24" s="243"/>
      <c r="F24" s="253"/>
      <c r="G24" s="45"/>
      <c r="H24" s="27"/>
      <c r="I24" s="254">
        <f>SUM(D24:H24)</f>
        <v>0</v>
      </c>
      <c r="J24" s="232">
        <f>'[3]SEgroup'!$T$96</f>
        <v>-2183</v>
      </c>
      <c r="K24" s="239">
        <f>+I24+J24</f>
        <v>-2183</v>
      </c>
      <c r="M24" s="166"/>
      <c r="N24" s="166"/>
      <c r="O24" s="166"/>
      <c r="P24" s="166"/>
      <c r="Q24" s="166"/>
    </row>
    <row r="25" spans="1:17" s="9" customFormat="1" ht="21.75" customHeight="1">
      <c r="A25" s="26"/>
      <c r="B25" s="241"/>
      <c r="C25" s="251"/>
      <c r="D25" s="45"/>
      <c r="E25" s="243"/>
      <c r="F25" s="253"/>
      <c r="G25" s="45"/>
      <c r="H25" s="255"/>
      <c r="I25" s="254"/>
      <c r="J25" s="232"/>
      <c r="K25" s="232"/>
      <c r="M25" s="93"/>
      <c r="N25" s="93"/>
      <c r="O25" s="93"/>
      <c r="P25" s="93"/>
      <c r="Q25" s="93"/>
    </row>
    <row r="26" spans="1:17" s="14" customFormat="1" ht="21.75" customHeight="1">
      <c r="A26" s="234"/>
      <c r="B26" s="241" t="s">
        <v>156</v>
      </c>
      <c r="C26" s="242"/>
      <c r="D26" s="29"/>
      <c r="E26" s="243"/>
      <c r="F26" s="253"/>
      <c r="G26" s="45"/>
      <c r="H26" s="27"/>
      <c r="I26" s="254">
        <f>SUM(D26:H26)</f>
        <v>0</v>
      </c>
      <c r="J26" s="232">
        <f>'[3]SEgroup'!$T$97</f>
        <v>166</v>
      </c>
      <c r="K26" s="239">
        <f>+I26+J26</f>
        <v>166</v>
      </c>
      <c r="M26" s="166"/>
      <c r="N26" s="166"/>
      <c r="O26" s="166"/>
      <c r="P26" s="93"/>
      <c r="Q26" s="166"/>
    </row>
    <row r="27" spans="1:17" s="9" customFormat="1" ht="21.75" customHeight="1">
      <c r="A27" s="26"/>
      <c r="B27" s="241"/>
      <c r="C27" s="251"/>
      <c r="D27" s="45"/>
      <c r="E27" s="243"/>
      <c r="F27" s="253"/>
      <c r="G27" s="45"/>
      <c r="H27" s="255"/>
      <c r="I27" s="254"/>
      <c r="J27" s="232"/>
      <c r="K27" s="232"/>
      <c r="M27" s="93"/>
      <c r="N27" s="93"/>
      <c r="O27" s="93"/>
      <c r="P27" s="93"/>
      <c r="Q27" s="93"/>
    </row>
    <row r="28" spans="1:17" s="9" customFormat="1" ht="21.75" customHeight="1">
      <c r="A28" s="26"/>
      <c r="B28" s="241" t="s">
        <v>371</v>
      </c>
      <c r="C28" s="251"/>
      <c r="D28" s="45"/>
      <c r="E28" s="243"/>
      <c r="F28" s="253"/>
      <c r="G28" s="45"/>
      <c r="H28" s="27">
        <f>+'IS'!D27</f>
        <v>15261</v>
      </c>
      <c r="I28" s="31">
        <f>SUM(D28:H28)</f>
        <v>15261</v>
      </c>
      <c r="J28" s="232">
        <f>+'IS'!D28</f>
        <v>3136</v>
      </c>
      <c r="K28" s="239">
        <f>+I28+J28</f>
        <v>18397</v>
      </c>
      <c r="L28" s="10"/>
      <c r="M28" s="93"/>
      <c r="N28" s="93"/>
      <c r="O28" s="93"/>
      <c r="P28" s="93"/>
      <c r="Q28" s="93"/>
    </row>
    <row r="29" spans="1:17" s="9" customFormat="1" ht="21.75" customHeight="1">
      <c r="A29" s="26"/>
      <c r="B29" s="241"/>
      <c r="C29" s="251"/>
      <c r="D29" s="45"/>
      <c r="E29" s="243"/>
      <c r="F29" s="253"/>
      <c r="G29" s="45"/>
      <c r="H29" s="27"/>
      <c r="I29" s="31"/>
      <c r="J29" s="232"/>
      <c r="K29" s="239"/>
      <c r="L29" s="10"/>
      <c r="M29" s="93"/>
      <c r="N29" s="93"/>
      <c r="O29" s="93"/>
      <c r="P29" s="93"/>
      <c r="Q29" s="93"/>
    </row>
    <row r="30" spans="1:17" s="9" customFormat="1" ht="21.75" customHeight="1">
      <c r="A30" s="26"/>
      <c r="B30" s="241" t="s">
        <v>176</v>
      </c>
      <c r="C30" s="251"/>
      <c r="D30" s="45"/>
      <c r="E30" s="243"/>
      <c r="F30" s="253"/>
      <c r="G30" s="45"/>
      <c r="H30" s="27">
        <f>'[3]SEgroup'!$T$98</f>
        <v>-8383</v>
      </c>
      <c r="I30" s="31">
        <f>SUM(D30:H30)</f>
        <v>-8383</v>
      </c>
      <c r="J30" s="232"/>
      <c r="K30" s="239">
        <f>+I30+J30</f>
        <v>-8383</v>
      </c>
      <c r="L30" s="10"/>
      <c r="M30" s="93"/>
      <c r="N30" s="93"/>
      <c r="O30" s="93"/>
      <c r="P30" s="93"/>
      <c r="Q30" s="93"/>
    </row>
    <row r="31" spans="1:17" s="9" customFormat="1" ht="21.75" customHeight="1" thickBot="1">
      <c r="A31" s="26"/>
      <c r="B31" s="241"/>
      <c r="C31" s="256"/>
      <c r="D31" s="257"/>
      <c r="E31" s="258"/>
      <c r="F31" s="259"/>
      <c r="G31" s="45"/>
      <c r="H31" s="27"/>
      <c r="I31" s="27"/>
      <c r="J31" s="232"/>
      <c r="K31" s="232"/>
      <c r="L31" s="10"/>
      <c r="M31" s="93"/>
      <c r="N31" s="93"/>
      <c r="O31" s="93"/>
      <c r="P31" s="93"/>
      <c r="Q31" s="93"/>
    </row>
    <row r="32" spans="1:17" s="9" customFormat="1" ht="32.25" customHeight="1" thickBot="1">
      <c r="A32" s="495" t="s">
        <v>259</v>
      </c>
      <c r="B32" s="496"/>
      <c r="C32" s="260">
        <f>SUM(C16:C31)</f>
        <v>762080</v>
      </c>
      <c r="D32" s="261">
        <f aca="true" t="shared" si="0" ref="D32:K32">SUM(D16:D31)</f>
        <v>76208</v>
      </c>
      <c r="E32" s="260">
        <f>'BS'!B38</f>
        <v>10877</v>
      </c>
      <c r="F32" s="262">
        <f t="shared" si="0"/>
        <v>0</v>
      </c>
      <c r="G32" s="261">
        <f t="shared" si="0"/>
        <v>90</v>
      </c>
      <c r="H32" s="263">
        <f t="shared" si="0"/>
        <v>58860</v>
      </c>
      <c r="I32" s="284">
        <f t="shared" si="0"/>
        <v>146035</v>
      </c>
      <c r="J32" s="264">
        <f t="shared" si="0"/>
        <v>40934</v>
      </c>
      <c r="K32" s="265">
        <f t="shared" si="0"/>
        <v>186969</v>
      </c>
      <c r="L32" s="266">
        <f>K32-'BS'!B42</f>
        <v>0</v>
      </c>
      <c r="M32" s="93"/>
      <c r="N32" s="93"/>
      <c r="O32" s="93"/>
      <c r="P32" s="93"/>
      <c r="Q32" s="93"/>
    </row>
    <row r="33" spans="1:17" s="73" customFormat="1" ht="12" customHeight="1" hidden="1" outlineLevel="1">
      <c r="A33" s="391"/>
      <c r="B33" s="405" t="s">
        <v>390</v>
      </c>
      <c r="C33" s="392"/>
      <c r="D33" s="393">
        <f>D32-'BS'!B36</f>
        <v>0</v>
      </c>
      <c r="E33" s="394">
        <f>E32-'BS'!B38</f>
        <v>0</v>
      </c>
      <c r="F33" s="395"/>
      <c r="G33" s="396">
        <f>G32-'BS'!B37</f>
        <v>0</v>
      </c>
      <c r="H33" s="397">
        <f>H32-'BS'!B39</f>
        <v>0</v>
      </c>
      <c r="I33" s="397">
        <f>I32-'BS'!B40</f>
        <v>0</v>
      </c>
      <c r="J33" s="398">
        <f>J32-'BS'!B41</f>
        <v>0</v>
      </c>
      <c r="K33" s="399">
        <f>K32-'BS'!B42</f>
        <v>0</v>
      </c>
      <c r="L33" s="400"/>
      <c r="M33" s="96"/>
      <c r="N33" s="96"/>
      <c r="O33" s="96"/>
      <c r="P33" s="96"/>
      <c r="Q33" s="96"/>
    </row>
    <row r="34" spans="1:17" s="9" customFormat="1" ht="21.75" customHeight="1" collapsed="1">
      <c r="A34" s="267" t="s">
        <v>255</v>
      </c>
      <c r="B34" s="267"/>
      <c r="C34" s="251"/>
      <c r="D34" s="45"/>
      <c r="E34" s="268"/>
      <c r="F34" s="249"/>
      <c r="G34" s="250"/>
      <c r="H34" s="246"/>
      <c r="I34" s="30"/>
      <c r="J34" s="269"/>
      <c r="K34" s="247"/>
      <c r="L34" s="10"/>
      <c r="M34" s="93"/>
      <c r="N34" s="93"/>
      <c r="O34" s="93"/>
      <c r="P34" s="93"/>
      <c r="Q34" s="93"/>
    </row>
    <row r="35" spans="1:17" s="9" customFormat="1" ht="31.5" customHeight="1">
      <c r="A35" s="463" t="s">
        <v>154</v>
      </c>
      <c r="B35" s="464"/>
      <c r="C35" s="235">
        <v>152416</v>
      </c>
      <c r="D35" s="236">
        <v>76208</v>
      </c>
      <c r="E35" s="235">
        <f>3367-1</f>
        <v>3366</v>
      </c>
      <c r="F35" s="270">
        <f>4917+1</f>
        <v>4918</v>
      </c>
      <c r="G35" s="236">
        <v>90</v>
      </c>
      <c r="H35" s="238">
        <f>30867+1</f>
        <v>30868</v>
      </c>
      <c r="I35" s="31">
        <f>SUM(D35:H35)</f>
        <v>115450</v>
      </c>
      <c r="J35" s="271">
        <v>33586</v>
      </c>
      <c r="K35" s="272">
        <f>SUM(I35:J35)</f>
        <v>149036</v>
      </c>
      <c r="L35" s="10"/>
      <c r="M35" s="93"/>
      <c r="N35" s="93"/>
      <c r="O35" s="93"/>
      <c r="P35" s="93"/>
      <c r="Q35" s="93"/>
    </row>
    <row r="36" spans="1:17" s="9" customFormat="1" ht="21.75" customHeight="1">
      <c r="A36" s="234"/>
      <c r="B36" s="241"/>
      <c r="C36" s="242"/>
      <c r="D36" s="29"/>
      <c r="E36" s="251"/>
      <c r="F36" s="259"/>
      <c r="G36" s="29"/>
      <c r="H36" s="27"/>
      <c r="I36" s="31"/>
      <c r="J36" s="273"/>
      <c r="K36" s="274"/>
      <c r="L36" s="10"/>
      <c r="M36" s="93"/>
      <c r="N36" s="93"/>
      <c r="O36" s="93"/>
      <c r="P36" s="93"/>
      <c r="Q36" s="93"/>
    </row>
    <row r="37" spans="1:17" s="9" customFormat="1" ht="23.25" customHeight="1">
      <c r="A37" s="26"/>
      <c r="B37" s="241" t="s">
        <v>134</v>
      </c>
      <c r="C37" s="275"/>
      <c r="D37" s="44"/>
      <c r="E37" s="276"/>
      <c r="F37" s="277">
        <f>-F35</f>
        <v>-4918</v>
      </c>
      <c r="G37" s="44"/>
      <c r="H37" s="278">
        <f>-F37</f>
        <v>4918</v>
      </c>
      <c r="I37" s="278">
        <f>SUM(D37:H37)</f>
        <v>0</v>
      </c>
      <c r="J37" s="279"/>
      <c r="K37" s="280">
        <f>SUM(I37:J37)</f>
        <v>0</v>
      </c>
      <c r="L37" s="10"/>
      <c r="M37" s="107"/>
      <c r="N37" s="93"/>
      <c r="O37" s="93"/>
      <c r="P37" s="93"/>
      <c r="Q37" s="93"/>
    </row>
    <row r="38" spans="1:17" s="9" customFormat="1" ht="23.25" customHeight="1">
      <c r="A38" s="26"/>
      <c r="B38" s="241"/>
      <c r="C38" s="242"/>
      <c r="D38" s="45"/>
      <c r="E38" s="251"/>
      <c r="F38" s="253"/>
      <c r="G38" s="45"/>
      <c r="H38" s="27"/>
      <c r="I38" s="31"/>
      <c r="J38" s="273"/>
      <c r="K38" s="281"/>
      <c r="L38" s="10"/>
      <c r="M38" s="93"/>
      <c r="N38" s="93"/>
      <c r="O38" s="93"/>
      <c r="P38" s="93"/>
      <c r="Q38" s="93"/>
    </row>
    <row r="39" spans="1:17" s="9" customFormat="1" ht="19.5" customHeight="1">
      <c r="A39" s="463" t="s">
        <v>133</v>
      </c>
      <c r="B39" s="464"/>
      <c r="C39" s="235">
        <f aca="true" t="shared" si="1" ref="C39:K39">SUM(C35:C38)</f>
        <v>152416</v>
      </c>
      <c r="D39" s="236">
        <f t="shared" si="1"/>
        <v>76208</v>
      </c>
      <c r="E39" s="235">
        <f t="shared" si="1"/>
        <v>3366</v>
      </c>
      <c r="F39" s="270">
        <f t="shared" si="1"/>
        <v>0</v>
      </c>
      <c r="G39" s="236">
        <f t="shared" si="1"/>
        <v>90</v>
      </c>
      <c r="H39" s="238">
        <f t="shared" si="1"/>
        <v>35786</v>
      </c>
      <c r="I39" s="31">
        <f>SUM(D39:H39)</f>
        <v>115450</v>
      </c>
      <c r="J39" s="271">
        <f t="shared" si="1"/>
        <v>33586</v>
      </c>
      <c r="K39" s="272">
        <f t="shared" si="1"/>
        <v>149036</v>
      </c>
      <c r="L39" s="10"/>
      <c r="M39" s="93"/>
      <c r="N39" s="93"/>
      <c r="O39" s="93"/>
      <c r="P39" s="93"/>
      <c r="Q39" s="93"/>
    </row>
    <row r="40" spans="1:17" s="9" customFormat="1" ht="21.75" customHeight="1">
      <c r="A40" s="26"/>
      <c r="B40" s="241"/>
      <c r="C40" s="251"/>
      <c r="D40" s="45"/>
      <c r="E40" s="251"/>
      <c r="F40" s="253"/>
      <c r="G40" s="45"/>
      <c r="H40" s="27"/>
      <c r="I40" s="31"/>
      <c r="J40" s="273"/>
      <c r="K40" s="281"/>
      <c r="L40" s="10"/>
      <c r="M40" s="93"/>
      <c r="N40" s="93"/>
      <c r="O40" s="93"/>
      <c r="P40" s="93"/>
      <c r="Q40" s="93"/>
    </row>
    <row r="41" spans="1:17" s="9" customFormat="1" ht="21.75" customHeight="1">
      <c r="A41" s="26"/>
      <c r="B41" s="241" t="s">
        <v>192</v>
      </c>
      <c r="C41" s="251">
        <f>C39*5-C39</f>
        <v>609664</v>
      </c>
      <c r="D41" s="45"/>
      <c r="E41" s="251"/>
      <c r="F41" s="253"/>
      <c r="G41" s="45"/>
      <c r="H41" s="27"/>
      <c r="I41" s="31">
        <f>SUM(D41:H41)</f>
        <v>0</v>
      </c>
      <c r="J41" s="273"/>
      <c r="K41" s="31">
        <f>SUM(I41:J41)</f>
        <v>0</v>
      </c>
      <c r="L41" s="10"/>
      <c r="M41" s="93"/>
      <c r="N41" s="93"/>
      <c r="O41" s="93"/>
      <c r="P41" s="93"/>
      <c r="Q41" s="93"/>
    </row>
    <row r="42" spans="1:17" s="9" customFormat="1" ht="21.75" customHeight="1">
      <c r="A42" s="26"/>
      <c r="B42" s="241"/>
      <c r="C42" s="251"/>
      <c r="D42" s="45"/>
      <c r="E42" s="251"/>
      <c r="F42" s="253"/>
      <c r="G42" s="45"/>
      <c r="H42" s="27"/>
      <c r="I42" s="31"/>
      <c r="J42" s="273"/>
      <c r="K42" s="281"/>
      <c r="L42" s="10"/>
      <c r="M42" s="93"/>
      <c r="N42" s="93"/>
      <c r="O42" s="93"/>
      <c r="P42" s="93"/>
      <c r="Q42" s="93"/>
    </row>
    <row r="43" spans="1:17" s="9" customFormat="1" ht="21.75" customHeight="1">
      <c r="A43" s="26"/>
      <c r="B43" s="241" t="s">
        <v>257</v>
      </c>
      <c r="C43" s="251"/>
      <c r="D43" s="45"/>
      <c r="E43" s="251">
        <v>28</v>
      </c>
      <c r="F43" s="253"/>
      <c r="G43" s="45"/>
      <c r="H43" s="27"/>
      <c r="I43" s="31">
        <f>SUM(D43:H43)</f>
        <v>28</v>
      </c>
      <c r="J43" s="273"/>
      <c r="K43" s="272">
        <f>SUM(I43:J43)</f>
        <v>28</v>
      </c>
      <c r="L43" s="10"/>
      <c r="M43" s="93"/>
      <c r="N43" s="93"/>
      <c r="O43" s="93"/>
      <c r="P43" s="93"/>
      <c r="Q43" s="93"/>
    </row>
    <row r="44" spans="1:17" s="9" customFormat="1" ht="21.75" customHeight="1">
      <c r="A44" s="26"/>
      <c r="B44" s="241"/>
      <c r="C44" s="251"/>
      <c r="D44" s="45"/>
      <c r="E44" s="251"/>
      <c r="F44" s="253"/>
      <c r="G44" s="45"/>
      <c r="H44" s="27"/>
      <c r="I44" s="31"/>
      <c r="J44" s="273"/>
      <c r="K44" s="272"/>
      <c r="L44" s="10"/>
      <c r="M44" s="93"/>
      <c r="N44" s="93"/>
      <c r="O44" s="93"/>
      <c r="P44" s="93"/>
      <c r="Q44" s="93"/>
    </row>
    <row r="45" spans="1:17" s="9" customFormat="1" ht="30">
      <c r="A45" s="26"/>
      <c r="B45" s="241" t="s">
        <v>258</v>
      </c>
      <c r="C45" s="251"/>
      <c r="D45" s="45"/>
      <c r="E45" s="251">
        <v>26</v>
      </c>
      <c r="F45" s="253"/>
      <c r="G45" s="45"/>
      <c r="H45" s="27"/>
      <c r="I45" s="31">
        <f>SUM(D45:H45)</f>
        <v>26</v>
      </c>
      <c r="J45" s="273"/>
      <c r="K45" s="272">
        <f>SUM(I45:J45)</f>
        <v>26</v>
      </c>
      <c r="L45" s="10"/>
      <c r="M45" s="93"/>
      <c r="N45" s="93"/>
      <c r="O45" s="93"/>
      <c r="P45" s="93"/>
      <c r="Q45" s="93"/>
    </row>
    <row r="46" spans="1:17" s="9" customFormat="1" ht="21.75" customHeight="1">
      <c r="A46" s="26"/>
      <c r="B46" s="241"/>
      <c r="C46" s="251"/>
      <c r="D46" s="45"/>
      <c r="E46" s="251"/>
      <c r="F46" s="253"/>
      <c r="G46" s="45"/>
      <c r="H46" s="27"/>
      <c r="I46" s="31"/>
      <c r="J46" s="273"/>
      <c r="K46" s="281"/>
      <c r="L46" s="10"/>
      <c r="M46" s="93"/>
      <c r="N46" s="93"/>
      <c r="O46" s="93"/>
      <c r="P46" s="93"/>
      <c r="Q46" s="93"/>
    </row>
    <row r="47" spans="1:17" s="9" customFormat="1" ht="21.75" customHeight="1">
      <c r="A47" s="26"/>
      <c r="B47" s="241" t="s">
        <v>176</v>
      </c>
      <c r="C47" s="251"/>
      <c r="D47" s="45"/>
      <c r="E47" s="251"/>
      <c r="F47" s="253"/>
      <c r="G47" s="45"/>
      <c r="H47" s="27">
        <v>-5130</v>
      </c>
      <c r="I47" s="31">
        <f>SUM(D47:H47)</f>
        <v>-5130</v>
      </c>
      <c r="J47" s="27">
        <v>-1513</v>
      </c>
      <c r="K47" s="282">
        <f>+I47+J47</f>
        <v>-6643</v>
      </c>
      <c r="L47" s="10"/>
      <c r="M47" s="93"/>
      <c r="N47" s="93"/>
      <c r="O47" s="93"/>
      <c r="P47" s="93"/>
      <c r="Q47" s="93"/>
    </row>
    <row r="48" spans="1:17" s="9" customFormat="1" ht="21.75" customHeight="1">
      <c r="A48" s="26"/>
      <c r="B48" s="241"/>
      <c r="C48" s="251"/>
      <c r="D48" s="45"/>
      <c r="E48" s="251"/>
      <c r="F48" s="253"/>
      <c r="G48" s="45"/>
      <c r="H48" s="27"/>
      <c r="I48" s="31"/>
      <c r="J48" s="283"/>
      <c r="K48" s="282"/>
      <c r="L48" s="10"/>
      <c r="M48" s="93"/>
      <c r="N48" s="93"/>
      <c r="O48" s="93"/>
      <c r="P48" s="93"/>
      <c r="Q48" s="93"/>
    </row>
    <row r="49" spans="1:17" s="9" customFormat="1" ht="21.75" customHeight="1">
      <c r="A49" s="26"/>
      <c r="B49" s="241" t="s">
        <v>150</v>
      </c>
      <c r="C49" s="251"/>
      <c r="D49" s="45"/>
      <c r="E49" s="251">
        <v>72</v>
      </c>
      <c r="F49" s="253"/>
      <c r="G49" s="45"/>
      <c r="H49" s="27"/>
      <c r="I49" s="31">
        <f>SUM(D49:H49)</f>
        <v>72</v>
      </c>
      <c r="J49" s="27"/>
      <c r="K49" s="282">
        <f>+I49+J49</f>
        <v>72</v>
      </c>
      <c r="L49" s="10"/>
      <c r="M49" s="93"/>
      <c r="N49" s="93"/>
      <c r="O49" s="93"/>
      <c r="P49" s="93"/>
      <c r="Q49" s="93"/>
    </row>
    <row r="50" spans="1:17" s="9" customFormat="1" ht="21.75" customHeight="1">
      <c r="A50" s="26"/>
      <c r="B50" s="241"/>
      <c r="C50" s="251"/>
      <c r="D50" s="45"/>
      <c r="E50" s="251"/>
      <c r="F50" s="253"/>
      <c r="G50" s="45"/>
      <c r="H50" s="27"/>
      <c r="I50" s="31"/>
      <c r="J50" s="283"/>
      <c r="K50" s="282"/>
      <c r="L50" s="10"/>
      <c r="M50" s="93"/>
      <c r="N50" s="93"/>
      <c r="O50" s="93"/>
      <c r="P50" s="93"/>
      <c r="Q50" s="93"/>
    </row>
    <row r="51" spans="1:17" s="9" customFormat="1" ht="21.75" customHeight="1">
      <c r="A51" s="26"/>
      <c r="B51" s="241" t="s">
        <v>371</v>
      </c>
      <c r="C51" s="251"/>
      <c r="D51" s="45"/>
      <c r="E51" s="251"/>
      <c r="F51" s="253"/>
      <c r="G51" s="45"/>
      <c r="H51" s="27">
        <v>21326</v>
      </c>
      <c r="I51" s="31">
        <f>SUM(D51:H51)</f>
        <v>21326</v>
      </c>
      <c r="J51" s="273">
        <v>7742</v>
      </c>
      <c r="K51" s="282">
        <f>+I51+J51</f>
        <v>29068</v>
      </c>
      <c r="L51" s="10"/>
      <c r="M51" s="93"/>
      <c r="N51" s="93"/>
      <c r="O51" s="93"/>
      <c r="P51" s="93"/>
      <c r="Q51" s="93"/>
    </row>
    <row r="52" spans="1:17" s="9" customFormat="1" ht="21.75" customHeight="1" thickBot="1">
      <c r="A52" s="26"/>
      <c r="B52" s="241"/>
      <c r="C52" s="251"/>
      <c r="D52" s="45"/>
      <c r="E52" s="242"/>
      <c r="F52" s="259"/>
      <c r="G52" s="45"/>
      <c r="H52" s="27"/>
      <c r="I52" s="27"/>
      <c r="J52" s="273"/>
      <c r="K52" s="274"/>
      <c r="L52" s="10"/>
      <c r="M52" s="93"/>
      <c r="N52" s="93"/>
      <c r="O52" s="93"/>
      <c r="P52" s="93"/>
      <c r="Q52" s="93"/>
    </row>
    <row r="53" spans="1:17" s="9" customFormat="1" ht="31.5" customHeight="1" thickBot="1">
      <c r="A53" s="489" t="s">
        <v>370</v>
      </c>
      <c r="B53" s="490"/>
      <c r="C53" s="260">
        <f>SUM(C39:C52)</f>
        <v>762080</v>
      </c>
      <c r="D53" s="261">
        <f aca="true" t="shared" si="2" ref="D53:K53">SUM(D39:D52)</f>
        <v>76208</v>
      </c>
      <c r="E53" s="260">
        <f t="shared" si="2"/>
        <v>3492</v>
      </c>
      <c r="F53" s="262">
        <f t="shared" si="2"/>
        <v>0</v>
      </c>
      <c r="G53" s="261">
        <f t="shared" si="2"/>
        <v>90</v>
      </c>
      <c r="H53" s="263">
        <f t="shared" si="2"/>
        <v>51982</v>
      </c>
      <c r="I53" s="284">
        <f t="shared" si="2"/>
        <v>131772</v>
      </c>
      <c r="J53" s="285">
        <f t="shared" si="2"/>
        <v>39815</v>
      </c>
      <c r="K53" s="286">
        <f t="shared" si="2"/>
        <v>171587</v>
      </c>
      <c r="L53" s="287"/>
      <c r="M53" s="166"/>
      <c r="N53" s="93"/>
      <c r="O53" s="93"/>
      <c r="P53" s="93"/>
      <c r="Q53" s="93"/>
    </row>
    <row r="54" spans="1:17" s="73" customFormat="1" ht="12" customHeight="1" hidden="1" outlineLevel="1">
      <c r="A54" s="391"/>
      <c r="B54" s="405" t="s">
        <v>390</v>
      </c>
      <c r="C54" s="392"/>
      <c r="D54" s="393">
        <f>D53-'BS'!C36</f>
        <v>0</v>
      </c>
      <c r="E54" s="394">
        <f>E53-'BS'!C38</f>
        <v>0</v>
      </c>
      <c r="F54" s="395"/>
      <c r="G54" s="396">
        <f>G53-'BS'!C37</f>
        <v>0</v>
      </c>
      <c r="H54" s="397">
        <f>H53-'BS'!C39</f>
        <v>0</v>
      </c>
      <c r="I54" s="397"/>
      <c r="J54" s="398">
        <f>J53-'BS'!C41</f>
        <v>0</v>
      </c>
      <c r="K54" s="399"/>
      <c r="L54" s="400"/>
      <c r="M54" s="96"/>
      <c r="N54" s="96"/>
      <c r="O54" s="96"/>
      <c r="P54" s="96"/>
      <c r="Q54" s="96"/>
    </row>
    <row r="55" spans="1:17" s="9" customFormat="1" ht="19.5" customHeight="1" collapsed="1">
      <c r="A55" s="79"/>
      <c r="B55" s="79"/>
      <c r="C55" s="401"/>
      <c r="D55" s="401"/>
      <c r="E55" s="401"/>
      <c r="F55" s="401"/>
      <c r="G55" s="401"/>
      <c r="H55" s="401"/>
      <c r="I55" s="402"/>
      <c r="J55" s="403"/>
      <c r="K55" s="404">
        <f>K53-'BS'!C42</f>
        <v>0</v>
      </c>
      <c r="L55" s="10"/>
      <c r="M55" s="166"/>
      <c r="N55" s="93"/>
      <c r="O55" s="93"/>
      <c r="P55" s="93"/>
      <c r="Q55" s="93"/>
    </row>
    <row r="56" spans="1:19" s="10" customFormat="1" ht="15">
      <c r="A56" s="491" t="s">
        <v>168</v>
      </c>
      <c r="B56" s="491"/>
      <c r="C56" s="491"/>
      <c r="D56" s="491"/>
      <c r="E56" s="491"/>
      <c r="F56" s="491"/>
      <c r="G56" s="491"/>
      <c r="H56" s="491"/>
      <c r="I56" s="491"/>
      <c r="J56" s="491"/>
      <c r="K56" s="491"/>
      <c r="L56" s="80"/>
      <c r="M56" s="288"/>
      <c r="N56" s="288"/>
      <c r="O56" s="115"/>
      <c r="P56" s="115"/>
      <c r="Q56" s="115"/>
      <c r="S56" s="10" t="s">
        <v>203</v>
      </c>
    </row>
    <row r="57" spans="1:17" s="9" customFormat="1" ht="31.5" customHeight="1">
      <c r="A57" s="483" t="s">
        <v>171</v>
      </c>
      <c r="B57" s="483"/>
      <c r="C57" s="483"/>
      <c r="D57" s="484"/>
      <c r="E57" s="484"/>
      <c r="F57" s="484"/>
      <c r="G57" s="484"/>
      <c r="H57" s="484"/>
      <c r="I57" s="484"/>
      <c r="J57" s="485"/>
      <c r="K57" s="485"/>
      <c r="M57" s="107"/>
      <c r="N57" s="93"/>
      <c r="O57" s="93"/>
      <c r="P57" s="93"/>
      <c r="Q57" s="93"/>
    </row>
    <row r="58" spans="2:11" s="93" customFormat="1" ht="15">
      <c r="B58" s="89"/>
      <c r="C58" s="89"/>
      <c r="D58" s="89"/>
      <c r="E58" s="211"/>
      <c r="F58" s="211"/>
      <c r="G58" s="211"/>
      <c r="H58" s="211"/>
      <c r="I58" s="211"/>
      <c r="J58" s="174"/>
      <c r="K58" s="174"/>
    </row>
    <row r="59" spans="1:11" s="93" customFormat="1" ht="15">
      <c r="A59" s="93" t="s">
        <v>167</v>
      </c>
      <c r="B59" s="211"/>
      <c r="C59" s="211"/>
      <c r="D59" s="211"/>
      <c r="E59" s="211"/>
      <c r="F59" s="211"/>
      <c r="G59" s="211"/>
      <c r="H59" s="211"/>
      <c r="I59" s="211"/>
      <c r="J59" s="174"/>
      <c r="K59" s="174"/>
    </row>
    <row r="60" spans="3:11" s="93" customFormat="1" ht="15">
      <c r="C60" s="174"/>
      <c r="J60" s="174"/>
      <c r="K60" s="174"/>
    </row>
    <row r="61" spans="2:11" s="93" customFormat="1" ht="15">
      <c r="B61" s="139"/>
      <c r="C61" s="174"/>
      <c r="J61" s="174"/>
      <c r="K61" s="174"/>
    </row>
    <row r="62" spans="2:11" s="93" customFormat="1" ht="15">
      <c r="B62" s="139"/>
      <c r="C62" s="174"/>
      <c r="J62" s="174"/>
      <c r="K62" s="174"/>
    </row>
    <row r="63" spans="3:11" s="93" customFormat="1" ht="15">
      <c r="C63" s="174"/>
      <c r="J63" s="174"/>
      <c r="K63" s="174"/>
    </row>
    <row r="64" spans="2:11" s="93" customFormat="1" ht="15">
      <c r="B64" s="139"/>
      <c r="C64" s="174"/>
      <c r="J64" s="174"/>
      <c r="K64" s="174"/>
    </row>
    <row r="65" spans="3:11" s="93" customFormat="1" ht="15">
      <c r="C65" s="174"/>
      <c r="J65" s="174"/>
      <c r="K65" s="174"/>
    </row>
    <row r="66" spans="3:11" s="93" customFormat="1" ht="15">
      <c r="C66" s="174"/>
      <c r="J66" s="174"/>
      <c r="K66" s="174"/>
    </row>
    <row r="67" spans="3:11" s="93" customFormat="1" ht="15">
      <c r="C67" s="174"/>
      <c r="J67" s="174"/>
      <c r="K67" s="174"/>
    </row>
    <row r="68" spans="2:11" s="93" customFormat="1" ht="15">
      <c r="B68" s="175"/>
      <c r="C68" s="174"/>
      <c r="J68" s="174"/>
      <c r="K68" s="174"/>
    </row>
    <row r="69" spans="3:11" s="93" customFormat="1" ht="15">
      <c r="C69" s="174"/>
      <c r="J69" s="174"/>
      <c r="K69" s="174"/>
    </row>
    <row r="70" spans="3:11" s="93" customFormat="1" ht="15">
      <c r="C70" s="174"/>
      <c r="J70" s="174"/>
      <c r="K70" s="174"/>
    </row>
    <row r="71" spans="3:11" s="93" customFormat="1" ht="15">
      <c r="C71" s="174"/>
      <c r="J71" s="174"/>
      <c r="K71" s="174"/>
    </row>
    <row r="72" spans="3:11" s="93" customFormat="1" ht="15">
      <c r="C72" s="174"/>
      <c r="J72" s="174"/>
      <c r="K72" s="174"/>
    </row>
    <row r="73" s="93" customFormat="1" ht="15">
      <c r="C73" s="174"/>
    </row>
    <row r="74" s="93" customFormat="1" ht="15">
      <c r="C74" s="174"/>
    </row>
    <row r="75" s="93" customFormat="1" ht="15">
      <c r="C75" s="174"/>
    </row>
    <row r="76" s="93" customFormat="1" ht="15">
      <c r="C76" s="174"/>
    </row>
    <row r="77" s="93" customFormat="1" ht="15">
      <c r="C77" s="174"/>
    </row>
    <row r="78" spans="2:3" s="93" customFormat="1" ht="15">
      <c r="B78" s="175"/>
      <c r="C78" s="174"/>
    </row>
    <row r="79" s="93" customFormat="1" ht="15">
      <c r="C79" s="174"/>
    </row>
    <row r="80" s="93" customFormat="1" ht="15">
      <c r="C80" s="174"/>
    </row>
    <row r="81" s="93" customFormat="1" ht="15">
      <c r="C81" s="174"/>
    </row>
    <row r="82" s="93" customFormat="1" ht="15">
      <c r="C82" s="174"/>
    </row>
    <row r="83" s="93" customFormat="1" ht="15">
      <c r="C83" s="174"/>
    </row>
    <row r="84" s="93" customFormat="1" ht="15">
      <c r="C84" s="174"/>
    </row>
    <row r="85" s="93" customFormat="1" ht="15">
      <c r="C85" s="174"/>
    </row>
    <row r="86" s="93" customFormat="1" ht="15">
      <c r="C86" s="174"/>
    </row>
    <row r="87" s="93" customFormat="1" ht="15">
      <c r="C87" s="174"/>
    </row>
    <row r="88" s="93" customFormat="1" ht="15">
      <c r="C88" s="174"/>
    </row>
    <row r="89" s="93" customFormat="1" ht="15">
      <c r="C89" s="174"/>
    </row>
    <row r="90" s="93" customFormat="1" ht="15">
      <c r="C90" s="174"/>
    </row>
    <row r="91" s="93" customFormat="1" ht="15">
      <c r="C91" s="174"/>
    </row>
    <row r="92" s="93" customFormat="1" ht="15">
      <c r="C92" s="174"/>
    </row>
    <row r="93" s="93" customFormat="1" ht="15">
      <c r="C93" s="174"/>
    </row>
    <row r="94" s="93" customFormat="1" ht="15">
      <c r="C94" s="174"/>
    </row>
    <row r="95" s="93" customFormat="1" ht="15">
      <c r="C95" s="174"/>
    </row>
    <row r="96" s="93" customFormat="1" ht="15">
      <c r="C96" s="174"/>
    </row>
    <row r="97" s="93" customFormat="1" ht="15">
      <c r="C97" s="174"/>
    </row>
    <row r="98" s="93" customFormat="1" ht="15">
      <c r="C98" s="174"/>
    </row>
    <row r="99" s="93" customFormat="1" ht="15">
      <c r="C99" s="174"/>
    </row>
    <row r="100" s="93" customFormat="1" ht="15"/>
    <row r="101" s="93" customFormat="1" ht="15"/>
    <row r="102" s="93" customFormat="1" ht="15"/>
    <row r="103" s="93" customFormat="1" ht="15"/>
    <row r="104" s="93" customFormat="1" ht="15"/>
    <row r="105" s="93" customFormat="1" ht="15"/>
    <row r="106" s="93" customFormat="1" ht="15"/>
    <row r="107" s="93" customFormat="1" ht="15"/>
    <row r="108" spans="2:17" s="9" customFormat="1" ht="15">
      <c r="B108" s="13"/>
      <c r="M108" s="93"/>
      <c r="N108" s="93"/>
      <c r="O108" s="93"/>
      <c r="P108" s="93"/>
      <c r="Q108" s="93"/>
    </row>
    <row r="109" spans="2:17" s="9" customFormat="1" ht="15">
      <c r="B109" s="13"/>
      <c r="M109" s="93"/>
      <c r="N109" s="93"/>
      <c r="O109" s="93"/>
      <c r="P109" s="93"/>
      <c r="Q109" s="93"/>
    </row>
    <row r="110" spans="2:17" s="9" customFormat="1" ht="15">
      <c r="B110" s="13"/>
      <c r="M110" s="93"/>
      <c r="N110" s="93"/>
      <c r="O110" s="93"/>
      <c r="P110" s="93"/>
      <c r="Q110" s="93"/>
    </row>
    <row r="111" spans="2:17" s="9" customFormat="1" ht="15">
      <c r="B111" s="13"/>
      <c r="M111" s="93"/>
      <c r="N111" s="93"/>
      <c r="O111" s="93"/>
      <c r="P111" s="93"/>
      <c r="Q111" s="93"/>
    </row>
    <row r="112" spans="2:17" s="9" customFormat="1" ht="15">
      <c r="B112" s="13"/>
      <c r="M112" s="93"/>
      <c r="N112" s="93"/>
      <c r="O112" s="93"/>
      <c r="P112" s="93"/>
      <c r="Q112" s="93"/>
    </row>
    <row r="113" spans="2:17" s="9" customFormat="1" ht="15">
      <c r="B113" s="13"/>
      <c r="M113" s="93"/>
      <c r="N113" s="93"/>
      <c r="O113" s="93"/>
      <c r="P113" s="93"/>
      <c r="Q113" s="93"/>
    </row>
    <row r="114" spans="2:17" s="9" customFormat="1" ht="15">
      <c r="B114" s="13"/>
      <c r="M114" s="93"/>
      <c r="N114" s="93"/>
      <c r="O114" s="93"/>
      <c r="P114" s="93"/>
      <c r="Q114" s="93"/>
    </row>
    <row r="115" spans="2:17" s="9" customFormat="1" ht="15">
      <c r="B115" s="13"/>
      <c r="M115" s="93"/>
      <c r="N115" s="93"/>
      <c r="O115" s="93"/>
      <c r="P115" s="93"/>
      <c r="Q115" s="93"/>
    </row>
    <row r="116" spans="2:17" s="9" customFormat="1" ht="15">
      <c r="B116" s="13"/>
      <c r="M116" s="93"/>
      <c r="N116" s="93"/>
      <c r="O116" s="93"/>
      <c r="P116" s="93"/>
      <c r="Q116" s="93"/>
    </row>
    <row r="117" spans="2:17" s="9" customFormat="1" ht="15">
      <c r="B117" s="13"/>
      <c r="M117" s="93"/>
      <c r="N117" s="93"/>
      <c r="O117" s="93"/>
      <c r="P117" s="93"/>
      <c r="Q117" s="93"/>
    </row>
    <row r="118" spans="2:17" s="9" customFormat="1" ht="15">
      <c r="B118" s="13"/>
      <c r="M118" s="93"/>
      <c r="N118" s="93"/>
      <c r="O118" s="93"/>
      <c r="P118" s="93"/>
      <c r="Q118" s="93"/>
    </row>
    <row r="119" spans="2:17" s="9" customFormat="1" ht="15">
      <c r="B119" s="13"/>
      <c r="M119" s="93"/>
      <c r="N119" s="93"/>
      <c r="O119" s="93"/>
      <c r="P119" s="93"/>
      <c r="Q119" s="93"/>
    </row>
    <row r="120" spans="2:17" s="9" customFormat="1" ht="15">
      <c r="B120" s="13"/>
      <c r="M120" s="93"/>
      <c r="N120" s="93"/>
      <c r="O120" s="93"/>
      <c r="P120" s="93"/>
      <c r="Q120" s="93"/>
    </row>
    <row r="121" spans="2:17" s="9" customFormat="1" ht="15">
      <c r="B121" s="13"/>
      <c r="M121" s="93"/>
      <c r="N121" s="93"/>
      <c r="O121" s="93"/>
      <c r="P121" s="93"/>
      <c r="Q121" s="93"/>
    </row>
    <row r="122" spans="2:17" s="9" customFormat="1" ht="15">
      <c r="B122" s="13"/>
      <c r="M122" s="93"/>
      <c r="N122" s="93"/>
      <c r="O122" s="93"/>
      <c r="P122" s="93"/>
      <c r="Q122" s="93"/>
    </row>
    <row r="123" spans="2:17" s="9" customFormat="1" ht="15">
      <c r="B123" s="13"/>
      <c r="M123" s="93"/>
      <c r="N123" s="93"/>
      <c r="O123" s="93"/>
      <c r="P123" s="93"/>
      <c r="Q123" s="93"/>
    </row>
    <row r="124" spans="2:17" s="9" customFormat="1" ht="15">
      <c r="B124" s="13"/>
      <c r="M124" s="93"/>
      <c r="N124" s="93"/>
      <c r="O124" s="93"/>
      <c r="P124" s="93"/>
      <c r="Q124" s="93"/>
    </row>
    <row r="125" spans="2:17" s="9" customFormat="1" ht="15">
      <c r="B125" s="13"/>
      <c r="M125" s="93"/>
      <c r="N125" s="93"/>
      <c r="O125" s="93"/>
      <c r="P125" s="93"/>
      <c r="Q125" s="93"/>
    </row>
    <row r="126" spans="2:17" s="9" customFormat="1" ht="15">
      <c r="B126" s="13"/>
      <c r="M126" s="93"/>
      <c r="N126" s="93"/>
      <c r="O126" s="93"/>
      <c r="P126" s="93"/>
      <c r="Q126" s="93"/>
    </row>
    <row r="127" spans="2:17" s="9" customFormat="1" ht="15">
      <c r="B127" s="13"/>
      <c r="M127" s="93"/>
      <c r="N127" s="93"/>
      <c r="O127" s="93"/>
      <c r="P127" s="93"/>
      <c r="Q127" s="93"/>
    </row>
    <row r="128" spans="2:17" s="9" customFormat="1" ht="15">
      <c r="B128" s="13"/>
      <c r="M128" s="93"/>
      <c r="N128" s="93"/>
      <c r="O128" s="93"/>
      <c r="P128" s="93"/>
      <c r="Q128" s="93"/>
    </row>
    <row r="129" spans="2:17" s="9" customFormat="1" ht="15">
      <c r="B129" s="13"/>
      <c r="M129" s="93"/>
      <c r="N129" s="93"/>
      <c r="O129" s="93"/>
      <c r="P129" s="93"/>
      <c r="Q129" s="93"/>
    </row>
    <row r="130" spans="2:17" s="9" customFormat="1" ht="15">
      <c r="B130" s="13"/>
      <c r="M130" s="93"/>
      <c r="N130" s="93"/>
      <c r="O130" s="93"/>
      <c r="P130" s="93"/>
      <c r="Q130" s="93"/>
    </row>
    <row r="131" spans="2:17" s="9" customFormat="1" ht="15">
      <c r="B131" s="13"/>
      <c r="M131" s="93"/>
      <c r="N131" s="93"/>
      <c r="O131" s="93"/>
      <c r="P131" s="93"/>
      <c r="Q131" s="93"/>
    </row>
    <row r="132" spans="2:17" s="9" customFormat="1" ht="15">
      <c r="B132" s="13"/>
      <c r="M132" s="93"/>
      <c r="N132" s="93"/>
      <c r="O132" s="93"/>
      <c r="P132" s="93"/>
      <c r="Q132" s="93"/>
    </row>
    <row r="133" spans="2:17" s="9" customFormat="1" ht="15">
      <c r="B133" s="13"/>
      <c r="M133" s="93"/>
      <c r="N133" s="93"/>
      <c r="O133" s="93"/>
      <c r="P133" s="93"/>
      <c r="Q133" s="93"/>
    </row>
    <row r="134" spans="2:17" s="9" customFormat="1" ht="15">
      <c r="B134" s="13"/>
      <c r="M134" s="93"/>
      <c r="N134" s="93"/>
      <c r="O134" s="93"/>
      <c r="P134" s="93"/>
      <c r="Q134" s="93"/>
    </row>
    <row r="135" spans="2:17" s="9" customFormat="1" ht="15">
      <c r="B135" s="13"/>
      <c r="M135" s="93"/>
      <c r="N135" s="93"/>
      <c r="O135" s="93"/>
      <c r="P135" s="93"/>
      <c r="Q135" s="93"/>
    </row>
    <row r="136" spans="2:17" s="9" customFormat="1" ht="15">
      <c r="B136" s="13"/>
      <c r="M136" s="93"/>
      <c r="N136" s="93"/>
      <c r="O136" s="93"/>
      <c r="P136" s="93"/>
      <c r="Q136" s="93"/>
    </row>
    <row r="137" spans="2:17" s="9" customFormat="1" ht="15">
      <c r="B137" s="13"/>
      <c r="M137" s="93"/>
      <c r="N137" s="93"/>
      <c r="O137" s="93"/>
      <c r="P137" s="93"/>
      <c r="Q137" s="93"/>
    </row>
    <row r="138" spans="2:17" s="9" customFormat="1" ht="15">
      <c r="B138" s="13"/>
      <c r="M138" s="93"/>
      <c r="N138" s="93"/>
      <c r="O138" s="93"/>
      <c r="P138" s="93"/>
      <c r="Q138" s="93"/>
    </row>
    <row r="139" spans="2:17" s="9" customFormat="1" ht="15">
      <c r="B139" s="13"/>
      <c r="M139" s="93"/>
      <c r="N139" s="93"/>
      <c r="O139" s="93"/>
      <c r="P139" s="93"/>
      <c r="Q139" s="93"/>
    </row>
    <row r="140" spans="2:17" s="9" customFormat="1" ht="15">
      <c r="B140" s="13"/>
      <c r="M140" s="93"/>
      <c r="N140" s="93"/>
      <c r="O140" s="93"/>
      <c r="P140" s="93"/>
      <c r="Q140" s="93"/>
    </row>
    <row r="141" spans="2:17" s="9" customFormat="1" ht="15">
      <c r="B141" s="13"/>
      <c r="M141" s="93"/>
      <c r="N141" s="93"/>
      <c r="O141" s="93"/>
      <c r="P141" s="93"/>
      <c r="Q141" s="93"/>
    </row>
    <row r="142" spans="2:17" s="9" customFormat="1" ht="15">
      <c r="B142" s="13"/>
      <c r="M142" s="93"/>
      <c r="N142" s="93"/>
      <c r="O142" s="93"/>
      <c r="P142" s="93"/>
      <c r="Q142" s="93"/>
    </row>
    <row r="143" spans="2:17" s="9" customFormat="1" ht="15">
      <c r="B143" s="13"/>
      <c r="M143" s="93"/>
      <c r="N143" s="93"/>
      <c r="O143" s="93"/>
      <c r="P143" s="93"/>
      <c r="Q143" s="93"/>
    </row>
    <row r="144" spans="2:17" s="9" customFormat="1" ht="15">
      <c r="B144" s="13"/>
      <c r="M144" s="93"/>
      <c r="N144" s="93"/>
      <c r="O144" s="93"/>
      <c r="P144" s="93"/>
      <c r="Q144" s="93"/>
    </row>
    <row r="145" spans="2:17" s="9" customFormat="1" ht="15">
      <c r="B145" s="13"/>
      <c r="M145" s="93"/>
      <c r="N145" s="93"/>
      <c r="O145" s="93"/>
      <c r="P145" s="93"/>
      <c r="Q145" s="93"/>
    </row>
    <row r="146" spans="2:17" s="9" customFormat="1" ht="15">
      <c r="B146" s="13"/>
      <c r="M146" s="93"/>
      <c r="N146" s="93"/>
      <c r="O146" s="93"/>
      <c r="P146" s="93"/>
      <c r="Q146" s="93"/>
    </row>
    <row r="147" spans="2:17" s="9" customFormat="1" ht="15">
      <c r="B147" s="13"/>
      <c r="M147" s="93"/>
      <c r="N147" s="93"/>
      <c r="O147" s="93"/>
      <c r="P147" s="93"/>
      <c r="Q147" s="93"/>
    </row>
    <row r="148" spans="2:17" s="9" customFormat="1" ht="15">
      <c r="B148" s="13"/>
      <c r="M148" s="93"/>
      <c r="N148" s="93"/>
      <c r="O148" s="93"/>
      <c r="P148" s="93"/>
      <c r="Q148" s="93"/>
    </row>
    <row r="149" spans="2:17" s="9" customFormat="1" ht="15">
      <c r="B149" s="13"/>
      <c r="M149" s="93"/>
      <c r="N149" s="93"/>
      <c r="O149" s="93"/>
      <c r="P149" s="93"/>
      <c r="Q149" s="93"/>
    </row>
    <row r="150" spans="2:17" s="9" customFormat="1" ht="15">
      <c r="B150" s="13"/>
      <c r="M150" s="93"/>
      <c r="N150" s="93"/>
      <c r="O150" s="93"/>
      <c r="P150" s="93"/>
      <c r="Q150" s="93"/>
    </row>
    <row r="151" spans="2:17" s="9" customFormat="1" ht="15">
      <c r="B151" s="13"/>
      <c r="M151" s="93"/>
      <c r="N151" s="93"/>
      <c r="O151" s="93"/>
      <c r="P151" s="93"/>
      <c r="Q151" s="93"/>
    </row>
    <row r="152" spans="2:17" s="9" customFormat="1" ht="15">
      <c r="B152" s="13"/>
      <c r="M152" s="93"/>
      <c r="N152" s="93"/>
      <c r="O152" s="93"/>
      <c r="P152" s="93"/>
      <c r="Q152" s="93"/>
    </row>
    <row r="153" spans="2:17" s="9" customFormat="1" ht="15">
      <c r="B153" s="13"/>
      <c r="M153" s="93"/>
      <c r="N153" s="93"/>
      <c r="O153" s="93"/>
      <c r="P153" s="93"/>
      <c r="Q153" s="93"/>
    </row>
    <row r="154" spans="2:17" s="9" customFormat="1" ht="15">
      <c r="B154" s="13"/>
      <c r="M154" s="93"/>
      <c r="N154" s="93"/>
      <c r="O154" s="93"/>
      <c r="P154" s="93"/>
      <c r="Q154" s="93"/>
    </row>
    <row r="155" spans="2:17" s="9" customFormat="1" ht="15">
      <c r="B155" s="13"/>
      <c r="M155" s="93"/>
      <c r="N155" s="93"/>
      <c r="O155" s="93"/>
      <c r="P155" s="93"/>
      <c r="Q155" s="93"/>
    </row>
    <row r="156" spans="2:17" s="9" customFormat="1" ht="15">
      <c r="B156" s="13"/>
      <c r="M156" s="93"/>
      <c r="N156" s="93"/>
      <c r="O156" s="93"/>
      <c r="P156" s="93"/>
      <c r="Q156" s="93"/>
    </row>
    <row r="157" spans="2:17" s="9" customFormat="1" ht="15">
      <c r="B157" s="13"/>
      <c r="M157" s="93"/>
      <c r="N157" s="93"/>
      <c r="O157" s="93"/>
      <c r="P157" s="93"/>
      <c r="Q157" s="93"/>
    </row>
    <row r="158" spans="2:17" s="9" customFormat="1" ht="15">
      <c r="B158" s="13"/>
      <c r="M158" s="93"/>
      <c r="N158" s="93"/>
      <c r="O158" s="93"/>
      <c r="P158" s="93"/>
      <c r="Q158" s="93"/>
    </row>
    <row r="159" spans="2:17" s="9" customFormat="1" ht="15">
      <c r="B159" s="13"/>
      <c r="M159" s="93"/>
      <c r="N159" s="93"/>
      <c r="O159" s="93"/>
      <c r="P159" s="93"/>
      <c r="Q159" s="93"/>
    </row>
    <row r="160" spans="2:17" s="9" customFormat="1" ht="15">
      <c r="B160" s="13"/>
      <c r="M160" s="93"/>
      <c r="N160" s="93"/>
      <c r="O160" s="93"/>
      <c r="P160" s="93"/>
      <c r="Q160" s="93"/>
    </row>
    <row r="161" spans="2:17" s="9" customFormat="1" ht="15">
      <c r="B161" s="13"/>
      <c r="M161" s="93"/>
      <c r="N161" s="93"/>
      <c r="O161" s="93"/>
      <c r="P161" s="93"/>
      <c r="Q161" s="93"/>
    </row>
    <row r="162" spans="2:17" s="9" customFormat="1" ht="15">
      <c r="B162" s="13"/>
      <c r="M162" s="93"/>
      <c r="N162" s="93"/>
      <c r="O162" s="93"/>
      <c r="P162" s="93"/>
      <c r="Q162" s="93"/>
    </row>
    <row r="163" spans="2:17" s="9" customFormat="1" ht="15">
      <c r="B163" s="13"/>
      <c r="M163" s="93"/>
      <c r="N163" s="93"/>
      <c r="O163" s="93"/>
      <c r="P163" s="93"/>
      <c r="Q163" s="93"/>
    </row>
    <row r="164" spans="2:17" s="9" customFormat="1" ht="15">
      <c r="B164" s="13"/>
      <c r="M164" s="93"/>
      <c r="N164" s="93"/>
      <c r="O164" s="93"/>
      <c r="P164" s="93"/>
      <c r="Q164" s="93"/>
    </row>
    <row r="165" spans="2:17" s="9" customFormat="1" ht="15">
      <c r="B165" s="13"/>
      <c r="M165" s="93"/>
      <c r="N165" s="93"/>
      <c r="O165" s="93"/>
      <c r="P165" s="93"/>
      <c r="Q165" s="93"/>
    </row>
    <row r="166" spans="2:17" s="9" customFormat="1" ht="15">
      <c r="B166" s="13"/>
      <c r="M166" s="93"/>
      <c r="N166" s="93"/>
      <c r="O166" s="93"/>
      <c r="P166" s="93"/>
      <c r="Q166" s="93"/>
    </row>
    <row r="167" spans="2:17" s="9" customFormat="1" ht="15">
      <c r="B167" s="13"/>
      <c r="M167" s="93"/>
      <c r="N167" s="93"/>
      <c r="O167" s="93"/>
      <c r="P167" s="93"/>
      <c r="Q167" s="93"/>
    </row>
    <row r="168" spans="2:17" s="9" customFormat="1" ht="15">
      <c r="B168" s="13"/>
      <c r="M168" s="93"/>
      <c r="N168" s="93"/>
      <c r="O168" s="93"/>
      <c r="P168" s="93"/>
      <c r="Q168" s="93"/>
    </row>
    <row r="169" spans="2:17" s="9" customFormat="1" ht="15">
      <c r="B169" s="13"/>
      <c r="M169" s="93"/>
      <c r="N169" s="93"/>
      <c r="O169" s="93"/>
      <c r="P169" s="93"/>
      <c r="Q169" s="93"/>
    </row>
    <row r="170" spans="2:17" s="9" customFormat="1" ht="15">
      <c r="B170" s="13"/>
      <c r="M170" s="93"/>
      <c r="N170" s="93"/>
      <c r="O170" s="93"/>
      <c r="P170" s="93"/>
      <c r="Q170" s="93"/>
    </row>
    <row r="171" spans="2:17" s="9" customFormat="1" ht="15">
      <c r="B171" s="13"/>
      <c r="M171" s="93"/>
      <c r="N171" s="93"/>
      <c r="O171" s="93"/>
      <c r="P171" s="93"/>
      <c r="Q171" s="93"/>
    </row>
    <row r="172" spans="2:17" s="9" customFormat="1" ht="15">
      <c r="B172" s="13"/>
      <c r="M172" s="93"/>
      <c r="N172" s="93"/>
      <c r="O172" s="93"/>
      <c r="P172" s="93"/>
      <c r="Q172" s="93"/>
    </row>
    <row r="173" spans="2:17" s="9" customFormat="1" ht="15">
      <c r="B173" s="13"/>
      <c r="M173" s="93"/>
      <c r="N173" s="93"/>
      <c r="O173" s="93"/>
      <c r="P173" s="93"/>
      <c r="Q173" s="93"/>
    </row>
    <row r="174" spans="2:17" s="9" customFormat="1" ht="15">
      <c r="B174" s="13"/>
      <c r="M174" s="93"/>
      <c r="N174" s="93"/>
      <c r="O174" s="93"/>
      <c r="P174" s="93"/>
      <c r="Q174" s="93"/>
    </row>
    <row r="175" spans="2:17" s="9" customFormat="1" ht="15">
      <c r="B175" s="13"/>
      <c r="M175" s="93"/>
      <c r="N175" s="93"/>
      <c r="O175" s="93"/>
      <c r="P175" s="93"/>
      <c r="Q175" s="93"/>
    </row>
    <row r="176" spans="2:17" s="9" customFormat="1" ht="15">
      <c r="B176" s="13"/>
      <c r="M176" s="93"/>
      <c r="N176" s="93"/>
      <c r="O176" s="93"/>
      <c r="P176" s="93"/>
      <c r="Q176" s="93"/>
    </row>
    <row r="177" spans="2:17" s="9" customFormat="1" ht="15">
      <c r="B177" s="13"/>
      <c r="M177" s="93"/>
      <c r="N177" s="93"/>
      <c r="O177" s="93"/>
      <c r="P177" s="93"/>
      <c r="Q177" s="93"/>
    </row>
    <row r="178" spans="2:17" s="9" customFormat="1" ht="15">
      <c r="B178" s="13"/>
      <c r="M178" s="93"/>
      <c r="N178" s="93"/>
      <c r="O178" s="93"/>
      <c r="P178" s="93"/>
      <c r="Q178" s="93"/>
    </row>
    <row r="179" spans="2:17" s="9" customFormat="1" ht="15">
      <c r="B179" s="13"/>
      <c r="M179" s="93"/>
      <c r="N179" s="93"/>
      <c r="O179" s="93"/>
      <c r="P179" s="93"/>
      <c r="Q179" s="93"/>
    </row>
    <row r="180" spans="2:17" s="9" customFormat="1" ht="15">
      <c r="B180" s="13"/>
      <c r="M180" s="93"/>
      <c r="N180" s="93"/>
      <c r="O180" s="93"/>
      <c r="P180" s="93"/>
      <c r="Q180" s="93"/>
    </row>
    <row r="181" spans="2:17" s="9" customFormat="1" ht="15">
      <c r="B181" s="13"/>
      <c r="M181" s="93"/>
      <c r="N181" s="93"/>
      <c r="O181" s="93"/>
      <c r="P181" s="93"/>
      <c r="Q181" s="93"/>
    </row>
    <row r="182" spans="2:17" s="9" customFormat="1" ht="15">
      <c r="B182" s="13"/>
      <c r="M182" s="93"/>
      <c r="N182" s="93"/>
      <c r="O182" s="93"/>
      <c r="P182" s="93"/>
      <c r="Q182" s="93"/>
    </row>
    <row r="183" spans="2:17" s="9" customFormat="1" ht="15">
      <c r="B183" s="13"/>
      <c r="M183" s="93"/>
      <c r="N183" s="93"/>
      <c r="O183" s="93"/>
      <c r="P183" s="93"/>
      <c r="Q183" s="93"/>
    </row>
    <row r="184" spans="2:17" s="9" customFormat="1" ht="15">
      <c r="B184" s="13"/>
      <c r="M184" s="93"/>
      <c r="N184" s="93"/>
      <c r="O184" s="93"/>
      <c r="P184" s="93"/>
      <c r="Q184" s="93"/>
    </row>
    <row r="185" spans="2:17" s="9" customFormat="1" ht="15">
      <c r="B185" s="13"/>
      <c r="M185" s="93"/>
      <c r="N185" s="93"/>
      <c r="O185" s="93"/>
      <c r="P185" s="93"/>
      <c r="Q185" s="93"/>
    </row>
    <row r="186" spans="2:17" s="9" customFormat="1" ht="15">
      <c r="B186" s="13"/>
      <c r="M186" s="93"/>
      <c r="N186" s="93"/>
      <c r="O186" s="93"/>
      <c r="P186" s="93"/>
      <c r="Q186" s="93"/>
    </row>
    <row r="187" spans="2:17" s="9" customFormat="1" ht="15">
      <c r="B187" s="13"/>
      <c r="M187" s="93"/>
      <c r="N187" s="93"/>
      <c r="O187" s="93"/>
      <c r="P187" s="93"/>
      <c r="Q187" s="93"/>
    </row>
    <row r="188" spans="2:17" s="9" customFormat="1" ht="15">
      <c r="B188" s="13"/>
      <c r="M188" s="93"/>
      <c r="N188" s="93"/>
      <c r="O188" s="93"/>
      <c r="P188" s="93"/>
      <c r="Q188" s="93"/>
    </row>
    <row r="189" spans="2:17" s="9" customFormat="1" ht="15">
      <c r="B189" s="13"/>
      <c r="M189" s="93"/>
      <c r="N189" s="93"/>
      <c r="O189" s="93"/>
      <c r="P189" s="93"/>
      <c r="Q189" s="93"/>
    </row>
    <row r="190" spans="2:17" s="9" customFormat="1" ht="15">
      <c r="B190" s="13"/>
      <c r="M190" s="93"/>
      <c r="N190" s="93"/>
      <c r="O190" s="93"/>
      <c r="P190" s="93"/>
      <c r="Q190" s="93"/>
    </row>
    <row r="191" spans="2:17" s="9" customFormat="1" ht="15">
      <c r="B191" s="13"/>
      <c r="M191" s="93"/>
      <c r="N191" s="93"/>
      <c r="O191" s="93"/>
      <c r="P191" s="93"/>
      <c r="Q191" s="93"/>
    </row>
    <row r="192" spans="2:17" s="9" customFormat="1" ht="15">
      <c r="B192" s="13"/>
      <c r="M192" s="93"/>
      <c r="N192" s="93"/>
      <c r="O192" s="93"/>
      <c r="P192" s="93"/>
      <c r="Q192" s="93"/>
    </row>
    <row r="193" spans="2:17" s="9" customFormat="1" ht="15">
      <c r="B193" s="13"/>
      <c r="M193" s="93"/>
      <c r="N193" s="93"/>
      <c r="O193" s="93"/>
      <c r="P193" s="93"/>
      <c r="Q193" s="93"/>
    </row>
    <row r="194" spans="2:17" s="9" customFormat="1" ht="15">
      <c r="B194" s="13"/>
      <c r="M194" s="93"/>
      <c r="N194" s="93"/>
      <c r="O194" s="93"/>
      <c r="P194" s="93"/>
      <c r="Q194" s="93"/>
    </row>
    <row r="195" spans="2:17" s="9" customFormat="1" ht="15">
      <c r="B195" s="13"/>
      <c r="M195" s="93"/>
      <c r="N195" s="93"/>
      <c r="O195" s="93"/>
      <c r="P195" s="93"/>
      <c r="Q195" s="93"/>
    </row>
    <row r="196" spans="2:17" s="9" customFormat="1" ht="15">
      <c r="B196" s="13"/>
      <c r="M196" s="93"/>
      <c r="N196" s="93"/>
      <c r="O196" s="93"/>
      <c r="P196" s="93"/>
      <c r="Q196" s="93"/>
    </row>
    <row r="197" spans="2:17" s="9" customFormat="1" ht="15">
      <c r="B197" s="13"/>
      <c r="M197" s="93"/>
      <c r="N197" s="93"/>
      <c r="O197" s="93"/>
      <c r="P197" s="93"/>
      <c r="Q197" s="93"/>
    </row>
    <row r="198" spans="2:17" s="9" customFormat="1" ht="15">
      <c r="B198" s="13"/>
      <c r="M198" s="93"/>
      <c r="N198" s="93"/>
      <c r="O198" s="93"/>
      <c r="P198" s="93"/>
      <c r="Q198" s="93"/>
    </row>
    <row r="199" spans="2:17" s="9" customFormat="1" ht="15">
      <c r="B199" s="13"/>
      <c r="M199" s="93"/>
      <c r="N199" s="93"/>
      <c r="O199" s="93"/>
      <c r="P199" s="93"/>
      <c r="Q199" s="93"/>
    </row>
    <row r="200" spans="2:17" s="9" customFormat="1" ht="15">
      <c r="B200" s="13"/>
      <c r="M200" s="93"/>
      <c r="N200" s="93"/>
      <c r="O200" s="93"/>
      <c r="P200" s="93"/>
      <c r="Q200" s="93"/>
    </row>
    <row r="201" spans="2:17" s="9" customFormat="1" ht="15">
      <c r="B201" s="13"/>
      <c r="M201" s="93"/>
      <c r="N201" s="93"/>
      <c r="O201" s="93"/>
      <c r="P201" s="93"/>
      <c r="Q201" s="93"/>
    </row>
    <row r="202" spans="2:17" s="9" customFormat="1" ht="15">
      <c r="B202" s="13"/>
      <c r="M202" s="93"/>
      <c r="N202" s="93"/>
      <c r="O202" s="93"/>
      <c r="P202" s="93"/>
      <c r="Q202" s="93"/>
    </row>
    <row r="203" spans="2:17" s="9" customFormat="1" ht="15">
      <c r="B203" s="13"/>
      <c r="M203" s="93"/>
      <c r="N203" s="93"/>
      <c r="O203" s="93"/>
      <c r="P203" s="93"/>
      <c r="Q203" s="93"/>
    </row>
    <row r="204" spans="2:17" s="9" customFormat="1" ht="15">
      <c r="B204" s="13"/>
      <c r="M204" s="93"/>
      <c r="N204" s="93"/>
      <c r="O204" s="93"/>
      <c r="P204" s="93"/>
      <c r="Q204" s="93"/>
    </row>
    <row r="205" spans="2:17" s="9" customFormat="1" ht="15">
      <c r="B205" s="13"/>
      <c r="M205" s="93"/>
      <c r="N205" s="93"/>
      <c r="O205" s="93"/>
      <c r="P205" s="93"/>
      <c r="Q205" s="93"/>
    </row>
    <row r="206" spans="2:17" s="9" customFormat="1" ht="15">
      <c r="B206" s="13"/>
      <c r="M206" s="93"/>
      <c r="N206" s="93"/>
      <c r="O206" s="93"/>
      <c r="P206" s="93"/>
      <c r="Q206" s="93"/>
    </row>
    <row r="207" spans="2:17" s="9" customFormat="1" ht="15">
      <c r="B207" s="13"/>
      <c r="M207" s="93"/>
      <c r="N207" s="93"/>
      <c r="O207" s="93"/>
      <c r="P207" s="93"/>
      <c r="Q207" s="93"/>
    </row>
    <row r="208" spans="2:17" s="9" customFormat="1" ht="15">
      <c r="B208" s="13"/>
      <c r="M208" s="93"/>
      <c r="N208" s="93"/>
      <c r="O208" s="93"/>
      <c r="P208" s="93"/>
      <c r="Q208" s="93"/>
    </row>
    <row r="209" spans="2:17" s="9" customFormat="1" ht="15">
      <c r="B209" s="13"/>
      <c r="M209" s="93"/>
      <c r="N209" s="93"/>
      <c r="O209" s="93"/>
      <c r="P209" s="93"/>
      <c r="Q209" s="93"/>
    </row>
    <row r="210" spans="2:17" s="9" customFormat="1" ht="15">
      <c r="B210" s="13"/>
      <c r="M210" s="93"/>
      <c r="N210" s="93"/>
      <c r="O210" s="93"/>
      <c r="P210" s="93"/>
      <c r="Q210" s="93"/>
    </row>
    <row r="211" spans="2:17" s="9" customFormat="1" ht="15">
      <c r="B211" s="13"/>
      <c r="M211" s="93"/>
      <c r="N211" s="93"/>
      <c r="O211" s="93"/>
      <c r="P211" s="93"/>
      <c r="Q211" s="93"/>
    </row>
    <row r="212" spans="2:17" s="9" customFormat="1" ht="15">
      <c r="B212" s="13"/>
      <c r="M212" s="93"/>
      <c r="N212" s="93"/>
      <c r="O212" s="93"/>
      <c r="P212" s="93"/>
      <c r="Q212" s="93"/>
    </row>
    <row r="213" spans="2:17" s="9" customFormat="1" ht="15">
      <c r="B213" s="13"/>
      <c r="M213" s="93"/>
      <c r="N213" s="93"/>
      <c r="O213" s="93"/>
      <c r="P213" s="93"/>
      <c r="Q213" s="93"/>
    </row>
    <row r="214" spans="2:17" s="9" customFormat="1" ht="15">
      <c r="B214" s="13"/>
      <c r="M214" s="93"/>
      <c r="N214" s="93"/>
      <c r="O214" s="93"/>
      <c r="P214" s="93"/>
      <c r="Q214" s="93"/>
    </row>
    <row r="215" spans="2:17" s="9" customFormat="1" ht="15">
      <c r="B215" s="13"/>
      <c r="M215" s="93"/>
      <c r="N215" s="93"/>
      <c r="O215" s="93"/>
      <c r="P215" s="93"/>
      <c r="Q215" s="93"/>
    </row>
    <row r="216" spans="2:17" s="9" customFormat="1" ht="15">
      <c r="B216" s="13"/>
      <c r="M216" s="93"/>
      <c r="N216" s="93"/>
      <c r="O216" s="93"/>
      <c r="P216" s="93"/>
      <c r="Q216" s="93"/>
    </row>
    <row r="217" spans="2:17" s="9" customFormat="1" ht="15">
      <c r="B217" s="13"/>
      <c r="M217" s="93"/>
      <c r="N217" s="93"/>
      <c r="O217" s="93"/>
      <c r="P217" s="93"/>
      <c r="Q217" s="93"/>
    </row>
    <row r="218" spans="2:17" s="9" customFormat="1" ht="15">
      <c r="B218" s="13"/>
      <c r="M218" s="93"/>
      <c r="N218" s="93"/>
      <c r="O218" s="93"/>
      <c r="P218" s="93"/>
      <c r="Q218" s="93"/>
    </row>
    <row r="219" spans="2:17" s="9" customFormat="1" ht="15">
      <c r="B219" s="13"/>
      <c r="M219" s="93"/>
      <c r="N219" s="93"/>
      <c r="O219" s="93"/>
      <c r="P219" s="93"/>
      <c r="Q219" s="93"/>
    </row>
    <row r="220" spans="2:17" s="9" customFormat="1" ht="15">
      <c r="B220" s="13"/>
      <c r="M220" s="93"/>
      <c r="N220" s="93"/>
      <c r="O220" s="93"/>
      <c r="P220" s="93"/>
      <c r="Q220" s="93"/>
    </row>
    <row r="221" spans="2:17" s="9" customFormat="1" ht="15">
      <c r="B221" s="13"/>
      <c r="M221" s="93"/>
      <c r="N221" s="93"/>
      <c r="O221" s="93"/>
      <c r="P221" s="93"/>
      <c r="Q221" s="93"/>
    </row>
    <row r="222" spans="2:17" s="9" customFormat="1" ht="15">
      <c r="B222" s="13"/>
      <c r="M222" s="93"/>
      <c r="N222" s="93"/>
      <c r="O222" s="93"/>
      <c r="P222" s="93"/>
      <c r="Q222" s="93"/>
    </row>
    <row r="223" spans="2:17" s="9" customFormat="1" ht="15">
      <c r="B223" s="13"/>
      <c r="M223" s="93"/>
      <c r="N223" s="93"/>
      <c r="O223" s="93"/>
      <c r="P223" s="93"/>
      <c r="Q223" s="93"/>
    </row>
    <row r="224" spans="2:17" s="9" customFormat="1" ht="15">
      <c r="B224" s="13"/>
      <c r="M224" s="93"/>
      <c r="N224" s="93"/>
      <c r="O224" s="93"/>
      <c r="P224" s="93"/>
      <c r="Q224" s="93"/>
    </row>
    <row r="225" spans="2:17" s="9" customFormat="1" ht="15">
      <c r="B225" s="13"/>
      <c r="M225" s="93"/>
      <c r="N225" s="93"/>
      <c r="O225" s="93"/>
      <c r="P225" s="93"/>
      <c r="Q225" s="93"/>
    </row>
    <row r="226" spans="2:17" s="9" customFormat="1" ht="15">
      <c r="B226" s="13"/>
      <c r="M226" s="93"/>
      <c r="N226" s="93"/>
      <c r="O226" s="93"/>
      <c r="P226" s="93"/>
      <c r="Q226" s="93"/>
    </row>
    <row r="227" spans="2:17" s="9" customFormat="1" ht="15">
      <c r="B227" s="13"/>
      <c r="M227" s="93"/>
      <c r="N227" s="93"/>
      <c r="O227" s="93"/>
      <c r="P227" s="93"/>
      <c r="Q227" s="93"/>
    </row>
    <row r="228" spans="2:17" s="9" customFormat="1" ht="15">
      <c r="B228" s="13"/>
      <c r="M228" s="93"/>
      <c r="N228" s="93"/>
      <c r="O228" s="93"/>
      <c r="P228" s="93"/>
      <c r="Q228" s="93"/>
    </row>
    <row r="229" spans="2:17" s="9" customFormat="1" ht="15">
      <c r="B229" s="13"/>
      <c r="M229" s="93"/>
      <c r="N229" s="93"/>
      <c r="O229" s="93"/>
      <c r="P229" s="93"/>
      <c r="Q229" s="93"/>
    </row>
    <row r="230" spans="2:17" s="9" customFormat="1" ht="15">
      <c r="B230" s="13"/>
      <c r="M230" s="93"/>
      <c r="N230" s="93"/>
      <c r="O230" s="93"/>
      <c r="P230" s="93"/>
      <c r="Q230" s="93"/>
    </row>
    <row r="231" spans="2:17" s="9" customFormat="1" ht="15">
      <c r="B231" s="13"/>
      <c r="M231" s="93"/>
      <c r="N231" s="93"/>
      <c r="O231" s="93"/>
      <c r="P231" s="93"/>
      <c r="Q231" s="93"/>
    </row>
    <row r="232" spans="2:17" s="9" customFormat="1" ht="15">
      <c r="B232" s="13"/>
      <c r="M232" s="93"/>
      <c r="N232" s="93"/>
      <c r="O232" s="93"/>
      <c r="P232" s="93"/>
      <c r="Q232" s="93"/>
    </row>
    <row r="233" spans="2:17" s="9" customFormat="1" ht="15">
      <c r="B233" s="13"/>
      <c r="M233" s="93"/>
      <c r="N233" s="93"/>
      <c r="O233" s="93"/>
      <c r="P233" s="93"/>
      <c r="Q233" s="93"/>
    </row>
    <row r="234" spans="2:17" s="9" customFormat="1" ht="15">
      <c r="B234" s="13"/>
      <c r="M234" s="93"/>
      <c r="N234" s="93"/>
      <c r="O234" s="93"/>
      <c r="P234" s="93"/>
      <c r="Q234" s="93"/>
    </row>
    <row r="235" spans="2:17" s="9" customFormat="1" ht="15">
      <c r="B235" s="13"/>
      <c r="M235" s="93"/>
      <c r="N235" s="93"/>
      <c r="O235" s="93"/>
      <c r="P235" s="93"/>
      <c r="Q235" s="93"/>
    </row>
    <row r="236" spans="2:17" s="9" customFormat="1" ht="15">
      <c r="B236" s="13"/>
      <c r="M236" s="93"/>
      <c r="N236" s="93"/>
      <c r="O236" s="93"/>
      <c r="P236" s="93"/>
      <c r="Q236" s="93"/>
    </row>
    <row r="237" spans="2:17" s="9" customFormat="1" ht="15">
      <c r="B237" s="13"/>
      <c r="M237" s="93"/>
      <c r="N237" s="93"/>
      <c r="O237" s="93"/>
      <c r="P237" s="93"/>
      <c r="Q237" s="93"/>
    </row>
    <row r="238" spans="2:17" s="9" customFormat="1" ht="15">
      <c r="B238" s="13"/>
      <c r="M238" s="93"/>
      <c r="N238" s="93"/>
      <c r="O238" s="93"/>
      <c r="P238" s="93"/>
      <c r="Q238" s="93"/>
    </row>
    <row r="239" spans="2:17" s="9" customFormat="1" ht="15">
      <c r="B239" s="13"/>
      <c r="M239" s="93"/>
      <c r="N239" s="93"/>
      <c r="O239" s="93"/>
      <c r="P239" s="93"/>
      <c r="Q239" s="93"/>
    </row>
    <row r="240" spans="2:17" s="9" customFormat="1" ht="15">
      <c r="B240" s="13"/>
      <c r="M240" s="93"/>
      <c r="N240" s="93"/>
      <c r="O240" s="93"/>
      <c r="P240" s="93"/>
      <c r="Q240" s="93"/>
    </row>
    <row r="241" spans="2:17" s="9" customFormat="1" ht="15">
      <c r="B241" s="13"/>
      <c r="M241" s="93"/>
      <c r="N241" s="93"/>
      <c r="O241" s="93"/>
      <c r="P241" s="93"/>
      <c r="Q241" s="93"/>
    </row>
    <row r="242" spans="2:17" s="9" customFormat="1" ht="15">
      <c r="B242" s="13"/>
      <c r="M242" s="93"/>
      <c r="N242" s="93"/>
      <c r="O242" s="93"/>
      <c r="P242" s="93"/>
      <c r="Q242" s="93"/>
    </row>
    <row r="243" spans="2:17" s="9" customFormat="1" ht="15">
      <c r="B243" s="13"/>
      <c r="M243" s="93"/>
      <c r="N243" s="93"/>
      <c r="O243" s="93"/>
      <c r="P243" s="93"/>
      <c r="Q243" s="93"/>
    </row>
    <row r="244" spans="2:17" s="9" customFormat="1" ht="15">
      <c r="B244" s="13"/>
      <c r="M244" s="93"/>
      <c r="N244" s="93"/>
      <c r="O244" s="93"/>
      <c r="P244" s="93"/>
      <c r="Q244" s="93"/>
    </row>
    <row r="245" spans="2:17" s="9" customFormat="1" ht="15">
      <c r="B245" s="13"/>
      <c r="M245" s="93"/>
      <c r="N245" s="93"/>
      <c r="O245" s="93"/>
      <c r="P245" s="93"/>
      <c r="Q245" s="93"/>
    </row>
    <row r="246" spans="2:17" s="9" customFormat="1" ht="15">
      <c r="B246" s="13"/>
      <c r="M246" s="93"/>
      <c r="N246" s="93"/>
      <c r="O246" s="93"/>
      <c r="P246" s="93"/>
      <c r="Q246" s="93"/>
    </row>
    <row r="247" spans="2:17" s="9" customFormat="1" ht="15">
      <c r="B247" s="13"/>
      <c r="M247" s="93"/>
      <c r="N247" s="93"/>
      <c r="O247" s="93"/>
      <c r="P247" s="93"/>
      <c r="Q247" s="93"/>
    </row>
    <row r="248" spans="2:17" s="9" customFormat="1" ht="15">
      <c r="B248" s="13"/>
      <c r="M248" s="93"/>
      <c r="N248" s="93"/>
      <c r="O248" s="93"/>
      <c r="P248" s="93"/>
      <c r="Q248" s="93"/>
    </row>
    <row r="249" spans="2:17" s="9" customFormat="1" ht="15">
      <c r="B249" s="13"/>
      <c r="M249" s="93"/>
      <c r="N249" s="93"/>
      <c r="O249" s="93"/>
      <c r="P249" s="93"/>
      <c r="Q249" s="93"/>
    </row>
    <row r="250" spans="2:17" s="9" customFormat="1" ht="15">
      <c r="B250" s="13"/>
      <c r="M250" s="93"/>
      <c r="N250" s="93"/>
      <c r="O250" s="93"/>
      <c r="P250" s="93"/>
      <c r="Q250" s="93"/>
    </row>
    <row r="251" spans="2:17" s="9" customFormat="1" ht="15">
      <c r="B251" s="13"/>
      <c r="M251" s="93"/>
      <c r="N251" s="93"/>
      <c r="O251" s="93"/>
      <c r="P251" s="93"/>
      <c r="Q251" s="93"/>
    </row>
    <row r="252" spans="2:17" s="9" customFormat="1" ht="15">
      <c r="B252" s="13"/>
      <c r="M252" s="93"/>
      <c r="N252" s="93"/>
      <c r="O252" s="93"/>
      <c r="P252" s="93"/>
      <c r="Q252" s="93"/>
    </row>
    <row r="253" spans="2:17" s="9" customFormat="1" ht="15">
      <c r="B253" s="13"/>
      <c r="M253" s="93"/>
      <c r="N253" s="93"/>
      <c r="O253" s="93"/>
      <c r="P253" s="93"/>
      <c r="Q253" s="93"/>
    </row>
    <row r="254" spans="2:17" s="9" customFormat="1" ht="15">
      <c r="B254" s="13"/>
      <c r="M254" s="93"/>
      <c r="N254" s="93"/>
      <c r="O254" s="93"/>
      <c r="P254" s="93"/>
      <c r="Q254" s="93"/>
    </row>
    <row r="255" spans="2:17" s="9" customFormat="1" ht="15">
      <c r="B255" s="13"/>
      <c r="M255" s="93"/>
      <c r="N255" s="93"/>
      <c r="O255" s="93"/>
      <c r="P255" s="93"/>
      <c r="Q255" s="93"/>
    </row>
    <row r="256" spans="2:17" s="9" customFormat="1" ht="15">
      <c r="B256" s="13"/>
      <c r="M256" s="93"/>
      <c r="N256" s="93"/>
      <c r="O256" s="93"/>
      <c r="P256" s="93"/>
      <c r="Q256" s="93"/>
    </row>
    <row r="257" ht="15.75">
      <c r="B257" s="5"/>
    </row>
    <row r="258" ht="15.75">
      <c r="B258" s="5"/>
    </row>
    <row r="259" ht="15.75">
      <c r="B259" s="5"/>
    </row>
    <row r="260" ht="15.75">
      <c r="B260" s="5"/>
    </row>
    <row r="261" ht="15.75">
      <c r="B261" s="5"/>
    </row>
    <row r="262" ht="15.75">
      <c r="B262" s="5"/>
    </row>
    <row r="263" ht="15.75">
      <c r="B263" s="5"/>
    </row>
    <row r="264" ht="15.75">
      <c r="B264" s="5"/>
    </row>
    <row r="265" ht="15.75">
      <c r="B265" s="5"/>
    </row>
    <row r="266" ht="15.75">
      <c r="B266" s="5"/>
    </row>
    <row r="267" ht="15.75">
      <c r="B267" s="5"/>
    </row>
    <row r="268" ht="15.75">
      <c r="B268" s="5"/>
    </row>
    <row r="269" ht="15.75">
      <c r="B269" s="5"/>
    </row>
    <row r="270" ht="15.75">
      <c r="B270" s="5"/>
    </row>
    <row r="271" ht="15.75">
      <c r="B271" s="5"/>
    </row>
    <row r="272" ht="15.75">
      <c r="B272" s="5"/>
    </row>
    <row r="273" ht="15.75">
      <c r="B273" s="5"/>
    </row>
    <row r="274" ht="15.75">
      <c r="B274" s="5"/>
    </row>
    <row r="275" ht="15.75">
      <c r="B275" s="5"/>
    </row>
    <row r="276" ht="15.75">
      <c r="B276" s="5"/>
    </row>
    <row r="277" ht="15.75">
      <c r="B277" s="5"/>
    </row>
    <row r="278" ht="15.75">
      <c r="B278" s="5"/>
    </row>
    <row r="279" ht="15.75">
      <c r="B279" s="5"/>
    </row>
    <row r="280" ht="15.75">
      <c r="B280" s="5"/>
    </row>
    <row r="281" ht="15.75">
      <c r="B281" s="5"/>
    </row>
    <row r="282" ht="15.75">
      <c r="B282" s="5"/>
    </row>
    <row r="283" ht="15.75">
      <c r="B283" s="5"/>
    </row>
    <row r="284" ht="15.75">
      <c r="B284" s="5"/>
    </row>
    <row r="285" ht="15.75">
      <c r="B285" s="5"/>
    </row>
    <row r="286" ht="15.75">
      <c r="B286" s="5"/>
    </row>
    <row r="287" ht="15.75">
      <c r="B287" s="5"/>
    </row>
    <row r="288" ht="15.75">
      <c r="B288" s="5"/>
    </row>
    <row r="289" ht="15.75">
      <c r="B289" s="5"/>
    </row>
    <row r="290" ht="15.75">
      <c r="B290" s="5"/>
    </row>
    <row r="291" ht="15.75">
      <c r="B291" s="5"/>
    </row>
    <row r="292" ht="15.75">
      <c r="B292" s="5"/>
    </row>
    <row r="293" ht="15.75">
      <c r="B293" s="5"/>
    </row>
    <row r="294" ht="15.75">
      <c r="B294" s="5"/>
    </row>
    <row r="295" ht="15.75">
      <c r="B295" s="5"/>
    </row>
    <row r="296" ht="15.75">
      <c r="B296" s="5"/>
    </row>
    <row r="297" ht="15.75">
      <c r="B297" s="5"/>
    </row>
    <row r="298" ht="15.75">
      <c r="B298" s="5"/>
    </row>
    <row r="299" ht="15.75">
      <c r="B299" s="5"/>
    </row>
    <row r="300" ht="15.75">
      <c r="B300" s="5"/>
    </row>
    <row r="301" ht="15.75">
      <c r="B301" s="5"/>
    </row>
    <row r="302" ht="15.75">
      <c r="B302" s="5"/>
    </row>
    <row r="303" ht="15.75">
      <c r="B303" s="5"/>
    </row>
    <row r="304" ht="15.75">
      <c r="B304" s="5"/>
    </row>
    <row r="305" ht="15.75">
      <c r="B305" s="5"/>
    </row>
    <row r="306" ht="15.75">
      <c r="B306" s="5"/>
    </row>
    <row r="307" ht="15.75">
      <c r="B307" s="5"/>
    </row>
    <row r="308" ht="15.75">
      <c r="B308" s="5"/>
    </row>
    <row r="309" ht="15.75">
      <c r="B309" s="5"/>
    </row>
    <row r="310" ht="15.75">
      <c r="B310" s="5"/>
    </row>
    <row r="311" ht="15.75">
      <c r="B311" s="5"/>
    </row>
    <row r="312" ht="15.75">
      <c r="B312" s="5"/>
    </row>
    <row r="313" ht="15.75">
      <c r="B313" s="5"/>
    </row>
    <row r="314" ht="15.75">
      <c r="B314" s="5"/>
    </row>
    <row r="315" ht="15.75">
      <c r="B315" s="5"/>
    </row>
    <row r="316" ht="15.75">
      <c r="B316" s="5"/>
    </row>
    <row r="317" ht="15.75">
      <c r="B317" s="5"/>
    </row>
    <row r="318" ht="15.75">
      <c r="B318" s="5"/>
    </row>
    <row r="319" ht="15.75">
      <c r="B319" s="5"/>
    </row>
    <row r="320" ht="15.75">
      <c r="B320" s="5"/>
    </row>
    <row r="321" ht="15.75">
      <c r="B321" s="5"/>
    </row>
    <row r="322" ht="15.75">
      <c r="B322" s="5"/>
    </row>
    <row r="323" ht="15.75">
      <c r="B323" s="5"/>
    </row>
    <row r="324" ht="15.75">
      <c r="B324" s="5"/>
    </row>
    <row r="325" ht="15.75">
      <c r="B325" s="5"/>
    </row>
    <row r="326" ht="15.75">
      <c r="B326" s="5"/>
    </row>
    <row r="327" ht="15.75">
      <c r="B327" s="5"/>
    </row>
    <row r="328" ht="15.75">
      <c r="B328" s="5"/>
    </row>
    <row r="329" ht="15.75">
      <c r="B329" s="5"/>
    </row>
    <row r="330" ht="15.75">
      <c r="B330" s="5"/>
    </row>
    <row r="331" ht="15.75">
      <c r="B331" s="5"/>
    </row>
    <row r="332" ht="15.75">
      <c r="B332" s="5"/>
    </row>
    <row r="333" ht="15.75">
      <c r="B333" s="5"/>
    </row>
    <row r="334" ht="15.75">
      <c r="B334" s="5"/>
    </row>
    <row r="335" ht="15.75">
      <c r="B335" s="5"/>
    </row>
    <row r="336" ht="15.75">
      <c r="B336" s="5"/>
    </row>
    <row r="337" ht="15.75">
      <c r="B337" s="5"/>
    </row>
    <row r="338" ht="15.75">
      <c r="B338" s="5"/>
    </row>
    <row r="339" ht="15.75">
      <c r="B339" s="5"/>
    </row>
    <row r="340" ht="15.75">
      <c r="B340" s="5"/>
    </row>
    <row r="341" ht="15.75">
      <c r="B341" s="5"/>
    </row>
    <row r="342" ht="15.75">
      <c r="B342" s="5"/>
    </row>
    <row r="343" ht="15.75">
      <c r="B343" s="5"/>
    </row>
    <row r="344" ht="15.75">
      <c r="B344" s="5"/>
    </row>
    <row r="345" ht="15.75">
      <c r="B345" s="5"/>
    </row>
    <row r="346" ht="15.75">
      <c r="B346" s="5"/>
    </row>
    <row r="347" ht="15.75">
      <c r="B347" s="5"/>
    </row>
    <row r="348" ht="15.75">
      <c r="B348" s="5"/>
    </row>
    <row r="349" ht="15.75">
      <c r="B349" s="5"/>
    </row>
    <row r="350" ht="15.75">
      <c r="B350" s="5"/>
    </row>
    <row r="351" ht="15.75">
      <c r="B351" s="5"/>
    </row>
    <row r="352" ht="15.75">
      <c r="B352" s="5"/>
    </row>
    <row r="353" ht="15.75">
      <c r="B353" s="5"/>
    </row>
    <row r="354" ht="15.75">
      <c r="B354" s="5"/>
    </row>
    <row r="355" ht="15.75">
      <c r="B355" s="5"/>
    </row>
    <row r="356" ht="15.75">
      <c r="B356" s="5"/>
    </row>
    <row r="357" ht="15.75">
      <c r="B357" s="5"/>
    </row>
    <row r="358" ht="15.75">
      <c r="B358" s="5"/>
    </row>
    <row r="359" ht="15.75">
      <c r="B359" s="5"/>
    </row>
    <row r="360" ht="15.75">
      <c r="B360" s="5"/>
    </row>
    <row r="361" ht="15.75">
      <c r="B361" s="5"/>
    </row>
    <row r="362" ht="15.75">
      <c r="B362" s="5"/>
    </row>
    <row r="363" ht="15.75">
      <c r="B363" s="5"/>
    </row>
    <row r="364" ht="15.75">
      <c r="B364" s="5"/>
    </row>
    <row r="365" ht="15.75">
      <c r="B365" s="5"/>
    </row>
    <row r="366" ht="15.75">
      <c r="B366" s="5"/>
    </row>
    <row r="367" ht="15.75">
      <c r="B367" s="5"/>
    </row>
    <row r="368" ht="15.75">
      <c r="B368" s="5"/>
    </row>
    <row r="369" ht="15.75">
      <c r="B369" s="5"/>
    </row>
    <row r="370" ht="15.75">
      <c r="B370" s="5"/>
    </row>
    <row r="371" ht="15.75">
      <c r="B371" s="5"/>
    </row>
    <row r="372" ht="15.75">
      <c r="B372" s="5"/>
    </row>
    <row r="373" ht="15.75">
      <c r="B373" s="5"/>
    </row>
    <row r="374" ht="15.75">
      <c r="B374" s="5"/>
    </row>
    <row r="375" ht="15.75">
      <c r="B375" s="5"/>
    </row>
    <row r="376" ht="15.75">
      <c r="B376" s="5"/>
    </row>
    <row r="377" ht="15.75">
      <c r="B377" s="5"/>
    </row>
    <row r="378" ht="15.75">
      <c r="B378" s="5"/>
    </row>
    <row r="379" ht="15.75">
      <c r="B379" s="5"/>
    </row>
    <row r="380" ht="15.75">
      <c r="B380" s="5"/>
    </row>
    <row r="381" ht="15.75">
      <c r="B381" s="5"/>
    </row>
    <row r="382" ht="15.75">
      <c r="B382" s="5"/>
    </row>
    <row r="383" ht="15.75">
      <c r="B383" s="5"/>
    </row>
    <row r="384" ht="15.75">
      <c r="B384" s="5"/>
    </row>
    <row r="385" ht="15.75">
      <c r="B385" s="5"/>
    </row>
    <row r="386" ht="15.75">
      <c r="B386" s="5"/>
    </row>
    <row r="387" ht="15.75">
      <c r="B387" s="5"/>
    </row>
    <row r="388" ht="15.75">
      <c r="B388" s="5"/>
    </row>
    <row r="389" ht="15.75">
      <c r="B389" s="5"/>
    </row>
    <row r="390" ht="15.75">
      <c r="B390" s="5"/>
    </row>
    <row r="391" ht="15.75">
      <c r="B391" s="5"/>
    </row>
    <row r="392" ht="15.75">
      <c r="B392" s="5"/>
    </row>
    <row r="393" ht="15.75">
      <c r="B393" s="5"/>
    </row>
    <row r="394" ht="15.75">
      <c r="B394" s="5"/>
    </row>
    <row r="395" ht="15.75">
      <c r="B395" s="5"/>
    </row>
    <row r="396" ht="15.75">
      <c r="B396" s="5"/>
    </row>
    <row r="397" ht="15.75">
      <c r="B397" s="5"/>
    </row>
    <row r="398" ht="15.75">
      <c r="B398" s="5"/>
    </row>
    <row r="399" ht="15.75">
      <c r="B399" s="5"/>
    </row>
    <row r="400" ht="15.75">
      <c r="B400" s="5"/>
    </row>
    <row r="401" ht="15.75">
      <c r="B401" s="5"/>
    </row>
    <row r="402" ht="15.75">
      <c r="B402" s="5"/>
    </row>
    <row r="403" ht="15.75">
      <c r="B403" s="5"/>
    </row>
    <row r="404" ht="15.75">
      <c r="B404" s="5"/>
    </row>
    <row r="405" ht="15.75">
      <c r="B405" s="5"/>
    </row>
    <row r="406" ht="15.75">
      <c r="B406" s="5"/>
    </row>
    <row r="407" ht="15.75">
      <c r="B407" s="5"/>
    </row>
    <row r="408" ht="15.75">
      <c r="B408" s="5"/>
    </row>
    <row r="409" ht="15.75">
      <c r="B409" s="5"/>
    </row>
    <row r="410" ht="15.75">
      <c r="B410" s="5"/>
    </row>
    <row r="411" ht="15.75">
      <c r="B411" s="5"/>
    </row>
    <row r="412" ht="15.75">
      <c r="B412" s="5"/>
    </row>
    <row r="413" ht="15.75">
      <c r="B413" s="5"/>
    </row>
    <row r="414" ht="15.75">
      <c r="B414" s="5"/>
    </row>
    <row r="415" ht="15.75">
      <c r="B415" s="5"/>
    </row>
    <row r="416" ht="15.75">
      <c r="B416" s="5"/>
    </row>
    <row r="417" ht="15.75">
      <c r="B417" s="5"/>
    </row>
    <row r="418" ht="15.75">
      <c r="B418" s="5"/>
    </row>
    <row r="419" ht="15.75">
      <c r="B419" s="5"/>
    </row>
    <row r="420" ht="15.75">
      <c r="B420" s="5"/>
    </row>
    <row r="421" ht="15.75">
      <c r="B421" s="5"/>
    </row>
    <row r="422" ht="15.75">
      <c r="B422" s="5"/>
    </row>
    <row r="423" ht="15.75">
      <c r="B423" s="5"/>
    </row>
    <row r="424" ht="15.75">
      <c r="B424" s="5"/>
    </row>
    <row r="425" ht="15.75">
      <c r="B425" s="5"/>
    </row>
    <row r="426" ht="15.75">
      <c r="B426" s="5"/>
    </row>
    <row r="427" ht="15.75">
      <c r="B427" s="5"/>
    </row>
    <row r="428" ht="15.75">
      <c r="B428" s="5"/>
    </row>
    <row r="429" ht="15.75">
      <c r="B429" s="5"/>
    </row>
    <row r="430" ht="15.75">
      <c r="B430" s="5"/>
    </row>
    <row r="431" ht="15.75">
      <c r="B431" s="5"/>
    </row>
    <row r="432" ht="15.75">
      <c r="B432" s="5"/>
    </row>
    <row r="433" ht="15.75">
      <c r="B433" s="5"/>
    </row>
    <row r="434" ht="15.75">
      <c r="B434" s="5"/>
    </row>
    <row r="435" ht="15.75">
      <c r="B435" s="5"/>
    </row>
    <row r="436" ht="15.75">
      <c r="B436" s="5"/>
    </row>
    <row r="437" ht="15.75">
      <c r="B437" s="5"/>
    </row>
    <row r="438" ht="15.75">
      <c r="B438" s="5"/>
    </row>
    <row r="439" ht="15.75">
      <c r="B439" s="5"/>
    </row>
    <row r="440" ht="15.75">
      <c r="B440" s="5"/>
    </row>
    <row r="441" ht="15.75">
      <c r="B441" s="5"/>
    </row>
    <row r="442" ht="15.75">
      <c r="B442" s="5"/>
    </row>
    <row r="443" ht="15.75">
      <c r="B443" s="5"/>
    </row>
    <row r="444" ht="15.75">
      <c r="B444" s="5"/>
    </row>
    <row r="445" ht="15.75">
      <c r="B445" s="5"/>
    </row>
    <row r="446" ht="15.75">
      <c r="B446" s="5"/>
    </row>
    <row r="447" ht="15.75">
      <c r="B447" s="5"/>
    </row>
    <row r="448" ht="15.75">
      <c r="B448" s="5"/>
    </row>
    <row r="449" ht="15.75">
      <c r="B449" s="5"/>
    </row>
    <row r="450" ht="15.75">
      <c r="B450" s="5"/>
    </row>
    <row r="451" ht="15.75">
      <c r="B451" s="5"/>
    </row>
    <row r="452" ht="15.75">
      <c r="B452" s="5"/>
    </row>
    <row r="453" ht="15.75">
      <c r="B453" s="5"/>
    </row>
    <row r="454" ht="15.75">
      <c r="B454" s="5"/>
    </row>
    <row r="455" ht="15.75">
      <c r="B455" s="5"/>
    </row>
    <row r="456" ht="15.75">
      <c r="B456" s="5"/>
    </row>
    <row r="457" ht="15.75">
      <c r="B457" s="5"/>
    </row>
    <row r="458" ht="15.75">
      <c r="B458" s="5"/>
    </row>
    <row r="459" ht="15.75">
      <c r="B459" s="5"/>
    </row>
    <row r="460" ht="15.75">
      <c r="B460" s="5"/>
    </row>
    <row r="461" ht="15.75">
      <c r="B461" s="5"/>
    </row>
    <row r="462" ht="15.75">
      <c r="B462" s="5"/>
    </row>
    <row r="463" ht="15.75">
      <c r="B463" s="5"/>
    </row>
    <row r="464" ht="15.75">
      <c r="B464" s="5"/>
    </row>
    <row r="465" ht="15.75">
      <c r="B465" s="5"/>
    </row>
    <row r="466" ht="15.75">
      <c r="B466" s="5"/>
    </row>
    <row r="467" ht="15.75">
      <c r="B467" s="5"/>
    </row>
    <row r="468" ht="15.75">
      <c r="B468" s="5"/>
    </row>
    <row r="469" ht="15.75">
      <c r="B469" s="5"/>
    </row>
    <row r="470" ht="15.75">
      <c r="B470" s="5"/>
    </row>
    <row r="471" ht="15.75">
      <c r="B471" s="5"/>
    </row>
    <row r="472" ht="15.75">
      <c r="B472" s="5"/>
    </row>
    <row r="473" ht="15.75">
      <c r="B473" s="5"/>
    </row>
    <row r="474" ht="15.75">
      <c r="B474" s="5"/>
    </row>
    <row r="475" ht="15.75">
      <c r="B475" s="5"/>
    </row>
    <row r="476" ht="15.75">
      <c r="B476" s="5"/>
    </row>
    <row r="477" ht="15.75">
      <c r="B477" s="5"/>
    </row>
    <row r="478" ht="15.75">
      <c r="B478" s="5"/>
    </row>
    <row r="479" ht="15.75">
      <c r="B479" s="5"/>
    </row>
    <row r="480" ht="15.75">
      <c r="B480" s="5"/>
    </row>
    <row r="481" ht="15.75">
      <c r="B481" s="5"/>
    </row>
    <row r="482" ht="15.75">
      <c r="B482" s="5"/>
    </row>
    <row r="483" ht="15.75">
      <c r="B483" s="5"/>
    </row>
    <row r="484" ht="15.75">
      <c r="B484" s="5"/>
    </row>
    <row r="485" ht="15.75">
      <c r="B485" s="5"/>
    </row>
    <row r="486" ht="15.75">
      <c r="B486" s="5"/>
    </row>
    <row r="487" ht="15.75">
      <c r="B487" s="5"/>
    </row>
    <row r="488" ht="15.75">
      <c r="B488" s="5"/>
    </row>
    <row r="489" ht="15.75">
      <c r="B489" s="5"/>
    </row>
    <row r="490" ht="15.75">
      <c r="B490" s="5"/>
    </row>
    <row r="491" ht="15.75">
      <c r="B491" s="5"/>
    </row>
    <row r="492" ht="15.75">
      <c r="B492" s="5"/>
    </row>
    <row r="493" ht="15.75">
      <c r="B493" s="5"/>
    </row>
    <row r="494" ht="15.75">
      <c r="B494" s="5"/>
    </row>
    <row r="495" ht="15.75">
      <c r="B495" s="5"/>
    </row>
    <row r="496" ht="15.75">
      <c r="B496" s="5"/>
    </row>
    <row r="497" ht="15.75">
      <c r="B497" s="5"/>
    </row>
    <row r="498" ht="15.75">
      <c r="B498" s="5"/>
    </row>
    <row r="499" ht="15.75">
      <c r="B499" s="5"/>
    </row>
    <row r="500" ht="15.75">
      <c r="B500" s="5"/>
    </row>
    <row r="501" ht="15.75">
      <c r="B501" s="5"/>
    </row>
    <row r="502" ht="15.75">
      <c r="B502" s="5"/>
    </row>
    <row r="503" ht="15.75">
      <c r="B503" s="5"/>
    </row>
    <row r="504" ht="15.75">
      <c r="B504" s="5"/>
    </row>
    <row r="505" ht="15.75">
      <c r="B505" s="5"/>
    </row>
    <row r="506" ht="15.75">
      <c r="B506" s="5"/>
    </row>
    <row r="507" ht="15.75">
      <c r="B507" s="5"/>
    </row>
    <row r="508" ht="15.75">
      <c r="B508" s="5"/>
    </row>
    <row r="509" ht="15.75">
      <c r="B509" s="5"/>
    </row>
    <row r="510" ht="15.75">
      <c r="B510" s="5"/>
    </row>
    <row r="511" ht="15.75">
      <c r="B511" s="5"/>
    </row>
    <row r="512" ht="15.75">
      <c r="B512" s="5"/>
    </row>
    <row r="513" ht="15.75">
      <c r="B513" s="5"/>
    </row>
    <row r="514" ht="15.75">
      <c r="B514" s="5"/>
    </row>
    <row r="515" ht="15.75">
      <c r="B515" s="5"/>
    </row>
    <row r="516" ht="15.75">
      <c r="B516" s="5"/>
    </row>
    <row r="517" ht="15.75">
      <c r="B517" s="5"/>
    </row>
    <row r="518" ht="15.75">
      <c r="B518" s="5"/>
    </row>
    <row r="519" ht="15.75">
      <c r="B519" s="5"/>
    </row>
    <row r="520" ht="15.75">
      <c r="B520" s="5"/>
    </row>
    <row r="521" ht="15.75">
      <c r="B521" s="5"/>
    </row>
    <row r="522" ht="15.75">
      <c r="B522" s="5"/>
    </row>
    <row r="523" ht="15.75">
      <c r="B523" s="5"/>
    </row>
    <row r="524" ht="15.75">
      <c r="B524" s="5"/>
    </row>
    <row r="525" ht="15.75">
      <c r="B525" s="5"/>
    </row>
    <row r="526" ht="15.75">
      <c r="B526" s="5"/>
    </row>
    <row r="527" ht="15.75">
      <c r="B527" s="5"/>
    </row>
    <row r="528" ht="15.75">
      <c r="B528" s="5"/>
    </row>
    <row r="529" ht="15.75">
      <c r="B529" s="5"/>
    </row>
    <row r="530" ht="15.75">
      <c r="B530" s="5"/>
    </row>
    <row r="531" ht="15.75">
      <c r="B531" s="5"/>
    </row>
    <row r="532" ht="15.75">
      <c r="B532" s="5"/>
    </row>
    <row r="533" ht="15.75">
      <c r="B533" s="5"/>
    </row>
    <row r="534" ht="15.75">
      <c r="B534" s="5"/>
    </row>
    <row r="535" ht="15.75">
      <c r="B535" s="5"/>
    </row>
    <row r="536" ht="15.75">
      <c r="B536" s="5"/>
    </row>
    <row r="537" ht="15.75">
      <c r="B537" s="5"/>
    </row>
    <row r="538" ht="15.75">
      <c r="B538" s="5"/>
    </row>
    <row r="539" ht="15.75">
      <c r="B539" s="5"/>
    </row>
    <row r="540" ht="15.75">
      <c r="B540" s="5"/>
    </row>
    <row r="541" ht="15.75">
      <c r="B541" s="5"/>
    </row>
    <row r="542" ht="15.75">
      <c r="B542" s="5"/>
    </row>
    <row r="543" ht="15.75">
      <c r="B543" s="5"/>
    </row>
    <row r="544" ht="15.75">
      <c r="B544" s="5"/>
    </row>
    <row r="545" ht="15.75">
      <c r="B545" s="5"/>
    </row>
    <row r="546" ht="15.75">
      <c r="B546" s="5"/>
    </row>
    <row r="547" ht="15.75">
      <c r="B547" s="5"/>
    </row>
    <row r="548" ht="15.75">
      <c r="B548" s="5"/>
    </row>
    <row r="549" ht="15.75">
      <c r="B549" s="5"/>
    </row>
    <row r="550" ht="15.75">
      <c r="B550" s="5"/>
    </row>
    <row r="551" ht="15.75">
      <c r="B551" s="5"/>
    </row>
    <row r="552" ht="15.75">
      <c r="B552" s="5"/>
    </row>
    <row r="553" ht="15.75">
      <c r="B553" s="5"/>
    </row>
    <row r="554" ht="15.75">
      <c r="B554" s="5"/>
    </row>
    <row r="555" ht="15.75">
      <c r="B555" s="5"/>
    </row>
    <row r="556" ht="15.75">
      <c r="B556" s="5"/>
    </row>
    <row r="557" ht="15.75">
      <c r="B557" s="5"/>
    </row>
    <row r="558" ht="15.75">
      <c r="B558" s="5"/>
    </row>
    <row r="559" ht="15.75">
      <c r="B559" s="5"/>
    </row>
    <row r="560" ht="15.75">
      <c r="B560" s="5"/>
    </row>
    <row r="561" ht="15.75">
      <c r="B561" s="5"/>
    </row>
    <row r="562" ht="15.75">
      <c r="B562" s="5"/>
    </row>
    <row r="563" ht="15.75">
      <c r="B563" s="5"/>
    </row>
    <row r="564" ht="15.75">
      <c r="B564" s="5"/>
    </row>
    <row r="565" ht="15.75">
      <c r="B565" s="5"/>
    </row>
    <row r="566" ht="15.75">
      <c r="B566" s="5"/>
    </row>
    <row r="567" ht="15.75">
      <c r="B567" s="5"/>
    </row>
    <row r="568" ht="15.75">
      <c r="B568" s="5"/>
    </row>
    <row r="569" ht="15.75">
      <c r="B569" s="5"/>
    </row>
    <row r="570" ht="15.75">
      <c r="B570" s="5"/>
    </row>
    <row r="571" ht="15.75">
      <c r="B571" s="5"/>
    </row>
    <row r="572" ht="15.75">
      <c r="B572" s="5"/>
    </row>
    <row r="573" ht="15.75">
      <c r="B573" s="5"/>
    </row>
    <row r="574" ht="15.75">
      <c r="B574" s="5"/>
    </row>
    <row r="575" ht="15.75">
      <c r="B575" s="5"/>
    </row>
  </sheetData>
  <sheetProtection password="8336" sheet="1" objects="1" scenarios="1" selectLockedCells="1" selectUnlockedCells="1"/>
  <mergeCells count="19">
    <mergeCell ref="A39:B39"/>
    <mergeCell ref="I9:I11"/>
    <mergeCell ref="A57:K57"/>
    <mergeCell ref="J9:J11"/>
    <mergeCell ref="K9:K11"/>
    <mergeCell ref="A16:B16"/>
    <mergeCell ref="A53:B53"/>
    <mergeCell ref="A56:K56"/>
    <mergeCell ref="H9:H11"/>
    <mergeCell ref="A32:B32"/>
    <mergeCell ref="A35:B35"/>
    <mergeCell ref="A1:I4"/>
    <mergeCell ref="A5:I5"/>
    <mergeCell ref="A6:I6"/>
    <mergeCell ref="A9:B14"/>
    <mergeCell ref="A7:I7"/>
    <mergeCell ref="A8:I8"/>
    <mergeCell ref="C9:D11"/>
    <mergeCell ref="E9:G11"/>
  </mergeCells>
  <printOptions horizontalCentered="1"/>
  <pageMargins left="0.6" right="0.25" top="0.5" bottom="0.5" header="0.25" footer="0.25"/>
  <pageSetup fitToHeight="1" fitToWidth="1" horizontalDpi="600" verticalDpi="600" orientation="portrait" paperSize="9" scale="65" r:id="rId2"/>
  <headerFooter alignWithMargins="0">
    <oddFooter>&amp;L&amp;F&amp;C&amp;A  Pg &amp;P/&amp;N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237"/>
  <sheetViews>
    <sheetView zoomScalePageLayoutView="0" workbookViewId="0" topLeftCell="A1">
      <selection activeCell="A1" sqref="A1:E4"/>
    </sheetView>
  </sheetViews>
  <sheetFormatPr defaultColWidth="9.140625" defaultRowHeight="12.75" outlineLevelRow="1"/>
  <cols>
    <col min="1" max="1" width="52.140625" style="1" customWidth="1"/>
    <col min="2" max="2" width="6.7109375" style="1" customWidth="1"/>
    <col min="3" max="3" width="12.8515625" style="1" customWidth="1"/>
    <col min="4" max="4" width="1.7109375" style="1" customWidth="1"/>
    <col min="5" max="5" width="11.140625" style="1" bestFit="1" customWidth="1"/>
    <col min="6" max="16384" width="9.140625" style="1" customWidth="1"/>
  </cols>
  <sheetData>
    <row r="1" spans="1:5" ht="15.75">
      <c r="A1" s="448"/>
      <c r="B1" s="448"/>
      <c r="C1" s="448"/>
      <c r="D1" s="448"/>
      <c r="E1" s="448"/>
    </row>
    <row r="2" spans="1:5" ht="15.75">
      <c r="A2" s="448"/>
      <c r="B2" s="448"/>
      <c r="C2" s="448"/>
      <c r="D2" s="448"/>
      <c r="E2" s="448"/>
    </row>
    <row r="3" spans="1:5" ht="15.75">
      <c r="A3" s="448"/>
      <c r="B3" s="448"/>
      <c r="C3" s="448"/>
      <c r="D3" s="448"/>
      <c r="E3" s="448"/>
    </row>
    <row r="4" spans="1:5" ht="15.75">
      <c r="A4" s="448"/>
      <c r="B4" s="448"/>
      <c r="C4" s="448"/>
      <c r="D4" s="448"/>
      <c r="E4" s="448"/>
    </row>
    <row r="5" spans="1:12" s="7" customFormat="1" ht="20.25">
      <c r="A5" s="450" t="s">
        <v>109</v>
      </c>
      <c r="B5" s="450"/>
      <c r="C5" s="450"/>
      <c r="D5" s="450"/>
      <c r="E5" s="450"/>
      <c r="F5" s="4"/>
      <c r="G5" s="4"/>
      <c r="H5" s="4"/>
      <c r="I5" s="4"/>
      <c r="J5" s="4"/>
      <c r="K5" s="4"/>
      <c r="L5" s="4"/>
    </row>
    <row r="6" spans="1:6" s="7" customFormat="1" ht="16.5" customHeight="1">
      <c r="A6" s="449" t="s">
        <v>286</v>
      </c>
      <c r="B6" s="449"/>
      <c r="C6" s="449"/>
      <c r="D6" s="449"/>
      <c r="E6" s="449"/>
      <c r="F6" s="8"/>
    </row>
    <row r="7" spans="1:6" s="7" customFormat="1" ht="16.5" customHeight="1">
      <c r="A7" s="450" t="str">
        <f>'BS'!$A$7</f>
        <v>for the financial year ended 30 June 2008</v>
      </c>
      <c r="B7" s="450"/>
      <c r="C7" s="450"/>
      <c r="D7" s="450"/>
      <c r="E7" s="450"/>
      <c r="F7" s="4"/>
    </row>
    <row r="8" spans="1:6" ht="16.5" thickBot="1">
      <c r="A8" s="524"/>
      <c r="B8" s="524"/>
      <c r="C8" s="524"/>
      <c r="D8" s="524"/>
      <c r="E8" s="524"/>
      <c r="F8" s="6"/>
    </row>
    <row r="9" spans="1:5" s="9" customFormat="1" ht="15.75" customHeight="1">
      <c r="A9" s="517"/>
      <c r="B9" s="510" t="s">
        <v>93</v>
      </c>
      <c r="C9" s="511"/>
      <c r="D9" s="511"/>
      <c r="E9" s="512"/>
    </row>
    <row r="10" spans="1:5" s="9" customFormat="1" ht="15.75" customHeight="1">
      <c r="A10" s="518"/>
      <c r="B10" s="454" t="str">
        <f>'IS'!D10</f>
        <v>12 months ended</v>
      </c>
      <c r="C10" s="509"/>
      <c r="D10" s="509"/>
      <c r="E10" s="455"/>
    </row>
    <row r="11" spans="1:5" s="9" customFormat="1" ht="15.75" thickBot="1">
      <c r="A11" s="518"/>
      <c r="B11" s="456" t="str">
        <f>'IS'!D11</f>
        <v>30 June</v>
      </c>
      <c r="C11" s="525"/>
      <c r="D11" s="525"/>
      <c r="E11" s="526"/>
    </row>
    <row r="12" spans="1:5" s="9" customFormat="1" ht="15">
      <c r="A12" s="518"/>
      <c r="B12" s="15"/>
      <c r="C12" s="289" t="s">
        <v>191</v>
      </c>
      <c r="D12" s="522" t="s">
        <v>141</v>
      </c>
      <c r="E12" s="523"/>
    </row>
    <row r="13" spans="1:5" s="9" customFormat="1" ht="15.75" thickBot="1">
      <c r="A13" s="519"/>
      <c r="B13" s="16" t="s">
        <v>96</v>
      </c>
      <c r="C13" s="290" t="s">
        <v>94</v>
      </c>
      <c r="D13" s="520" t="s">
        <v>94</v>
      </c>
      <c r="E13" s="521"/>
    </row>
    <row r="14" spans="1:5" s="9" customFormat="1" ht="15">
      <c r="A14" s="17" t="s">
        <v>372</v>
      </c>
      <c r="B14" s="11"/>
      <c r="C14" s="291">
        <f>'[3]CFgroup (Qtr)'!$Q$39</f>
        <v>-20352</v>
      </c>
      <c r="D14" s="515">
        <v>30220</v>
      </c>
      <c r="E14" s="516"/>
    </row>
    <row r="15" spans="1:5" s="9" customFormat="1" ht="15">
      <c r="A15" s="17"/>
      <c r="B15" s="11"/>
      <c r="C15" s="292"/>
      <c r="D15" s="503"/>
      <c r="E15" s="504"/>
    </row>
    <row r="16" spans="1:5" s="9" customFormat="1" ht="15">
      <c r="A16" s="17" t="s">
        <v>373</v>
      </c>
      <c r="B16" s="11"/>
      <c r="C16" s="292">
        <f>'[3]CFgroup (Qtr)'!$Q$54</f>
        <v>-154343</v>
      </c>
      <c r="D16" s="505">
        <v>-92252</v>
      </c>
      <c r="E16" s="506"/>
    </row>
    <row r="17" spans="1:5" s="9" customFormat="1" ht="15">
      <c r="A17" s="17"/>
      <c r="B17" s="11"/>
      <c r="C17" s="292"/>
      <c r="D17" s="503"/>
      <c r="E17" s="504"/>
    </row>
    <row r="18" spans="1:5" s="9" customFormat="1" ht="15">
      <c r="A18" s="17" t="s">
        <v>374</v>
      </c>
      <c r="B18" s="11"/>
      <c r="C18" s="292">
        <f>'[3]CFgroup (Qtr)'!$Q$72</f>
        <v>151470</v>
      </c>
      <c r="D18" s="505">
        <v>76991</v>
      </c>
      <c r="E18" s="506"/>
    </row>
    <row r="19" spans="1:5" s="9" customFormat="1" ht="15">
      <c r="A19" s="17"/>
      <c r="B19" s="11"/>
      <c r="C19" s="293"/>
      <c r="D19" s="507"/>
      <c r="E19" s="508"/>
    </row>
    <row r="20" spans="1:5" s="9" customFormat="1" ht="15">
      <c r="A20" s="17" t="s">
        <v>375</v>
      </c>
      <c r="B20" s="11"/>
      <c r="C20" s="292">
        <f>C14+C16+C18</f>
        <v>-23225</v>
      </c>
      <c r="D20" s="505">
        <f>D14+D16+D18</f>
        <v>14959</v>
      </c>
      <c r="E20" s="506"/>
    </row>
    <row r="21" spans="1:5" s="9" customFormat="1" ht="15">
      <c r="A21" s="17"/>
      <c r="B21" s="11"/>
      <c r="C21" s="292"/>
      <c r="D21" s="503"/>
      <c r="E21" s="504"/>
    </row>
    <row r="22" spans="1:5" s="9" customFormat="1" ht="15">
      <c r="A22" s="17" t="s">
        <v>253</v>
      </c>
      <c r="B22" s="11"/>
      <c r="C22" s="292">
        <f>'[3]CFgroup (Qtr)'!$Q$76</f>
        <v>361</v>
      </c>
      <c r="D22" s="505">
        <v>53</v>
      </c>
      <c r="E22" s="506"/>
    </row>
    <row r="23" spans="1:5" s="9" customFormat="1" ht="15">
      <c r="A23" s="17"/>
      <c r="B23" s="11"/>
      <c r="C23" s="292"/>
      <c r="D23" s="503"/>
      <c r="E23" s="504"/>
    </row>
    <row r="24" spans="1:7" s="9" customFormat="1" ht="15">
      <c r="A24" s="17" t="s">
        <v>376</v>
      </c>
      <c r="B24" s="11"/>
      <c r="C24" s="292">
        <f>'[3]CFgroup (Qtr)'!$Q$77</f>
        <v>20791</v>
      </c>
      <c r="D24" s="501">
        <v>5779</v>
      </c>
      <c r="E24" s="502"/>
      <c r="G24" s="13"/>
    </row>
    <row r="25" spans="1:5" s="9" customFormat="1" ht="15">
      <c r="A25" s="17"/>
      <c r="B25" s="11"/>
      <c r="C25" s="292"/>
      <c r="D25" s="499"/>
      <c r="E25" s="500"/>
    </row>
    <row r="26" spans="1:5" s="9" customFormat="1" ht="15.75" thickBot="1">
      <c r="A26" s="17" t="s">
        <v>377</v>
      </c>
      <c r="B26" s="11" t="s">
        <v>103</v>
      </c>
      <c r="C26" s="294">
        <f>SUM(C20:C25)</f>
        <v>-2073</v>
      </c>
      <c r="D26" s="497">
        <f>SUM(D20:E25)</f>
        <v>20791</v>
      </c>
      <c r="E26" s="498"/>
    </row>
    <row r="27" spans="1:5" s="9" customFormat="1" ht="16.5" thickBot="1" thickTop="1">
      <c r="A27" s="18"/>
      <c r="B27" s="12"/>
      <c r="C27" s="295"/>
      <c r="D27" s="513"/>
      <c r="E27" s="514"/>
    </row>
    <row r="28" spans="1:5" s="9" customFormat="1" ht="15">
      <c r="A28" s="19"/>
      <c r="B28" s="20"/>
      <c r="C28" s="296"/>
      <c r="D28" s="170"/>
      <c r="E28" s="170"/>
    </row>
    <row r="29" spans="1:5" s="9" customFormat="1" ht="15">
      <c r="A29" s="19" t="s">
        <v>97</v>
      </c>
      <c r="B29" s="20"/>
      <c r="C29" s="297"/>
      <c r="D29" s="170"/>
      <c r="E29" s="170"/>
    </row>
    <row r="30" spans="1:5" s="9" customFormat="1" ht="15">
      <c r="A30" s="10" t="s">
        <v>102</v>
      </c>
      <c r="B30" s="21"/>
      <c r="C30" s="297"/>
      <c r="D30" s="170"/>
      <c r="E30" s="170"/>
    </row>
    <row r="31" spans="1:5" s="9" customFormat="1" ht="15">
      <c r="A31" s="10" t="s">
        <v>98</v>
      </c>
      <c r="B31" s="21"/>
      <c r="C31" s="298" t="s">
        <v>94</v>
      </c>
      <c r="D31" s="170"/>
      <c r="E31" s="298" t="s">
        <v>94</v>
      </c>
    </row>
    <row r="32" spans="1:5" s="9" customFormat="1" ht="15">
      <c r="A32" s="10" t="s">
        <v>106</v>
      </c>
      <c r="B32" s="21"/>
      <c r="C32" s="299">
        <f>+'BS'!B30</f>
        <v>13637</v>
      </c>
      <c r="D32" s="170"/>
      <c r="E32" s="299">
        <v>24094</v>
      </c>
    </row>
    <row r="33" spans="1:5" s="9" customFormat="1" ht="15">
      <c r="A33" s="10" t="s">
        <v>107</v>
      </c>
      <c r="B33" s="21"/>
      <c r="C33" s="297">
        <f>-'BS'!B56</f>
        <v>-15710</v>
      </c>
      <c r="D33" s="170"/>
      <c r="E33" s="297">
        <v>-3303</v>
      </c>
    </row>
    <row r="34" spans="1:5" s="9" customFormat="1" ht="15.75" thickBot="1">
      <c r="A34" s="10"/>
      <c r="B34" s="21"/>
      <c r="C34" s="300">
        <f>SUM(C32:C33)</f>
        <v>-2073</v>
      </c>
      <c r="D34" s="170"/>
      <c r="E34" s="300">
        <f>SUM(E32:E33)</f>
        <v>20791</v>
      </c>
    </row>
    <row r="35" spans="1:5" s="373" customFormat="1" ht="15.75" hidden="1" outlineLevel="1" thickTop="1">
      <c r="A35" s="414"/>
      <c r="B35" s="414"/>
      <c r="C35" s="415">
        <f>C26-C34</f>
        <v>0</v>
      </c>
      <c r="D35" s="416"/>
      <c r="E35" s="415">
        <f>D26-E34</f>
        <v>0</v>
      </c>
    </row>
    <row r="36" spans="1:5" s="9" customFormat="1" ht="15.75" collapsed="1" thickTop="1">
      <c r="A36" s="169"/>
      <c r="B36" s="169"/>
      <c r="C36" s="302"/>
      <c r="D36" s="137"/>
      <c r="E36" s="302"/>
    </row>
    <row r="37" spans="1:5" s="9" customFormat="1" ht="44.25" customHeight="1">
      <c r="A37" s="451" t="s">
        <v>170</v>
      </c>
      <c r="B37" s="451"/>
      <c r="C37" s="451"/>
      <c r="D37" s="452"/>
      <c r="E37" s="452"/>
    </row>
    <row r="38" spans="3:5" s="9" customFormat="1" ht="15">
      <c r="C38" s="301"/>
      <c r="D38" s="22"/>
      <c r="E38" s="22"/>
    </row>
    <row r="39" spans="3:5" s="9" customFormat="1" ht="15">
      <c r="C39" s="301"/>
      <c r="D39" s="22"/>
      <c r="E39" s="22"/>
    </row>
    <row r="40" spans="3:5" s="9" customFormat="1" ht="15">
      <c r="C40" s="301"/>
      <c r="D40" s="22"/>
      <c r="E40" s="22"/>
    </row>
    <row r="41" spans="3:5" s="9" customFormat="1" ht="15">
      <c r="C41" s="301"/>
      <c r="D41" s="22"/>
      <c r="E41" s="22"/>
    </row>
    <row r="42" spans="3:5" s="9" customFormat="1" ht="15">
      <c r="C42" s="301"/>
      <c r="D42" s="22"/>
      <c r="E42" s="22"/>
    </row>
    <row r="43" spans="3:5" s="9" customFormat="1" ht="15">
      <c r="C43" s="301"/>
      <c r="D43" s="22"/>
      <c r="E43" s="22"/>
    </row>
    <row r="44" spans="3:5" s="9" customFormat="1" ht="15">
      <c r="C44" s="301"/>
      <c r="D44" s="22"/>
      <c r="E44" s="22"/>
    </row>
    <row r="45" spans="3:5" s="9" customFormat="1" ht="15">
      <c r="C45" s="301"/>
      <c r="D45" s="22"/>
      <c r="E45" s="22"/>
    </row>
    <row r="46" s="9" customFormat="1" ht="15">
      <c r="C46" s="72"/>
    </row>
    <row r="47" s="9" customFormat="1" ht="15">
      <c r="C47" s="72"/>
    </row>
    <row r="48" s="9" customFormat="1" ht="15">
      <c r="C48" s="72"/>
    </row>
    <row r="49" s="9" customFormat="1" ht="15">
      <c r="C49" s="72"/>
    </row>
    <row r="50" s="9" customFormat="1" ht="15">
      <c r="C50" s="72"/>
    </row>
    <row r="51" s="9" customFormat="1" ht="15">
      <c r="C51" s="72"/>
    </row>
    <row r="52" s="9" customFormat="1" ht="15">
      <c r="C52" s="72"/>
    </row>
    <row r="53" s="9" customFormat="1" ht="15">
      <c r="C53" s="72"/>
    </row>
    <row r="54" s="9" customFormat="1" ht="15">
      <c r="C54" s="72"/>
    </row>
    <row r="55" s="9" customFormat="1" ht="15">
      <c r="C55" s="72"/>
    </row>
    <row r="56" s="9" customFormat="1" ht="15">
      <c r="C56" s="72"/>
    </row>
    <row r="57" s="9" customFormat="1" ht="15">
      <c r="C57" s="72"/>
    </row>
    <row r="58" s="9" customFormat="1" ht="15">
      <c r="C58" s="72"/>
    </row>
    <row r="59" s="9" customFormat="1" ht="15">
      <c r="C59" s="72"/>
    </row>
    <row r="60" s="9" customFormat="1" ht="15">
      <c r="C60" s="72"/>
    </row>
    <row r="61" s="9" customFormat="1" ht="15">
      <c r="C61" s="72"/>
    </row>
    <row r="62" s="9" customFormat="1" ht="15">
      <c r="C62" s="72"/>
    </row>
    <row r="63" s="9" customFormat="1" ht="15">
      <c r="C63" s="72"/>
    </row>
    <row r="64" s="9" customFormat="1" ht="15">
      <c r="C64" s="72"/>
    </row>
    <row r="65" s="9" customFormat="1" ht="15">
      <c r="C65" s="72"/>
    </row>
    <row r="66" s="9" customFormat="1" ht="15">
      <c r="C66" s="72"/>
    </row>
    <row r="67" s="9" customFormat="1" ht="15">
      <c r="C67" s="72"/>
    </row>
    <row r="68" s="9" customFormat="1" ht="15">
      <c r="C68" s="72"/>
    </row>
    <row r="69" s="9" customFormat="1" ht="15">
      <c r="C69" s="72"/>
    </row>
    <row r="70" s="9" customFormat="1" ht="15">
      <c r="C70" s="72"/>
    </row>
    <row r="71" s="9" customFormat="1" ht="15">
      <c r="C71" s="72"/>
    </row>
    <row r="72" s="9" customFormat="1" ht="15">
      <c r="C72" s="72"/>
    </row>
    <row r="73" s="9" customFormat="1" ht="15">
      <c r="C73" s="72"/>
    </row>
    <row r="74" s="9" customFormat="1" ht="15">
      <c r="C74" s="72"/>
    </row>
    <row r="75" s="9" customFormat="1" ht="15">
      <c r="C75" s="72"/>
    </row>
    <row r="76" s="9" customFormat="1" ht="15">
      <c r="C76" s="72"/>
    </row>
    <row r="77" s="9" customFormat="1" ht="15">
      <c r="C77" s="72"/>
    </row>
    <row r="78" s="9" customFormat="1" ht="15">
      <c r="C78" s="72"/>
    </row>
    <row r="79" s="9" customFormat="1" ht="15">
      <c r="C79" s="72"/>
    </row>
    <row r="80" s="9" customFormat="1" ht="15">
      <c r="C80" s="72"/>
    </row>
    <row r="81" s="9" customFormat="1" ht="15">
      <c r="C81" s="72"/>
    </row>
    <row r="82" s="9" customFormat="1" ht="15">
      <c r="C82" s="72"/>
    </row>
    <row r="83" s="9" customFormat="1" ht="15">
      <c r="C83" s="72"/>
    </row>
    <row r="84" s="9" customFormat="1" ht="15">
      <c r="C84" s="72"/>
    </row>
    <row r="85" s="9" customFormat="1" ht="15">
      <c r="C85" s="72"/>
    </row>
    <row r="86" s="9" customFormat="1" ht="15">
      <c r="C86" s="72"/>
    </row>
    <row r="87" s="9" customFormat="1" ht="15">
      <c r="C87" s="72"/>
    </row>
    <row r="88" s="9" customFormat="1" ht="15">
      <c r="C88" s="72"/>
    </row>
    <row r="89" s="9" customFormat="1" ht="15">
      <c r="C89" s="72"/>
    </row>
    <row r="90" s="9" customFormat="1" ht="15">
      <c r="C90" s="72"/>
    </row>
    <row r="91" s="9" customFormat="1" ht="15">
      <c r="C91" s="72"/>
    </row>
    <row r="92" s="9" customFormat="1" ht="15">
      <c r="C92" s="72"/>
    </row>
    <row r="93" s="9" customFormat="1" ht="15">
      <c r="C93" s="72"/>
    </row>
    <row r="94" s="9" customFormat="1" ht="15">
      <c r="C94" s="72"/>
    </row>
    <row r="95" s="9" customFormat="1" ht="15">
      <c r="C95" s="72"/>
    </row>
    <row r="96" s="9" customFormat="1" ht="15">
      <c r="C96" s="72"/>
    </row>
    <row r="97" s="9" customFormat="1" ht="15">
      <c r="C97" s="72"/>
    </row>
    <row r="98" s="9" customFormat="1" ht="15">
      <c r="C98" s="72"/>
    </row>
    <row r="99" s="9" customFormat="1" ht="15">
      <c r="C99" s="72"/>
    </row>
    <row r="100" s="9" customFormat="1" ht="15">
      <c r="C100" s="72"/>
    </row>
    <row r="101" s="9" customFormat="1" ht="15">
      <c r="C101" s="72"/>
    </row>
    <row r="102" s="9" customFormat="1" ht="15">
      <c r="C102" s="72"/>
    </row>
    <row r="103" s="9" customFormat="1" ht="15">
      <c r="C103" s="72"/>
    </row>
    <row r="104" s="9" customFormat="1" ht="15">
      <c r="C104" s="72"/>
    </row>
    <row r="105" s="9" customFormat="1" ht="15">
      <c r="C105" s="72"/>
    </row>
    <row r="106" s="9" customFormat="1" ht="15">
      <c r="C106" s="72"/>
    </row>
    <row r="107" s="9" customFormat="1" ht="15">
      <c r="C107" s="72"/>
    </row>
    <row r="108" s="9" customFormat="1" ht="15">
      <c r="C108" s="72"/>
    </row>
    <row r="109" s="9" customFormat="1" ht="15">
      <c r="C109" s="72"/>
    </row>
    <row r="110" s="9" customFormat="1" ht="15">
      <c r="C110" s="72"/>
    </row>
    <row r="111" s="9" customFormat="1" ht="15">
      <c r="C111" s="72"/>
    </row>
    <row r="112" s="9" customFormat="1" ht="15">
      <c r="C112" s="72"/>
    </row>
    <row r="113" s="9" customFormat="1" ht="15">
      <c r="C113" s="72"/>
    </row>
    <row r="114" s="9" customFormat="1" ht="15">
      <c r="C114" s="72"/>
    </row>
    <row r="115" s="9" customFormat="1" ht="15">
      <c r="C115" s="72"/>
    </row>
    <row r="116" s="9" customFormat="1" ht="15">
      <c r="C116" s="72"/>
    </row>
    <row r="117" s="9" customFormat="1" ht="15">
      <c r="C117" s="72"/>
    </row>
    <row r="118" s="9" customFormat="1" ht="15">
      <c r="C118" s="72"/>
    </row>
    <row r="119" s="9" customFormat="1" ht="15">
      <c r="C119" s="72"/>
    </row>
    <row r="120" s="9" customFormat="1" ht="15">
      <c r="C120" s="72"/>
    </row>
    <row r="121" s="9" customFormat="1" ht="15">
      <c r="C121" s="72"/>
    </row>
    <row r="122" s="9" customFormat="1" ht="15">
      <c r="C122" s="72"/>
    </row>
    <row r="123" s="9" customFormat="1" ht="15">
      <c r="C123" s="72"/>
    </row>
    <row r="124" s="9" customFormat="1" ht="15">
      <c r="C124" s="72"/>
    </row>
    <row r="125" s="9" customFormat="1" ht="15">
      <c r="C125" s="72"/>
    </row>
    <row r="126" s="9" customFormat="1" ht="15">
      <c r="C126" s="72"/>
    </row>
    <row r="127" s="9" customFormat="1" ht="15">
      <c r="C127" s="72"/>
    </row>
    <row r="128" s="9" customFormat="1" ht="15">
      <c r="C128" s="72"/>
    </row>
    <row r="129" s="9" customFormat="1" ht="15">
      <c r="C129" s="72"/>
    </row>
    <row r="130" s="9" customFormat="1" ht="15">
      <c r="C130" s="72"/>
    </row>
    <row r="131" s="9" customFormat="1" ht="15">
      <c r="C131" s="72"/>
    </row>
    <row r="132" s="9" customFormat="1" ht="15">
      <c r="C132" s="72"/>
    </row>
    <row r="133" s="9" customFormat="1" ht="15">
      <c r="C133" s="72"/>
    </row>
    <row r="134" s="9" customFormat="1" ht="15">
      <c r="C134" s="72"/>
    </row>
    <row r="135" s="9" customFormat="1" ht="15">
      <c r="C135" s="72"/>
    </row>
    <row r="136" s="9" customFormat="1" ht="15">
      <c r="C136" s="72"/>
    </row>
    <row r="137" s="9" customFormat="1" ht="15">
      <c r="C137" s="72"/>
    </row>
    <row r="138" s="9" customFormat="1" ht="15">
      <c r="C138" s="72"/>
    </row>
    <row r="139" s="9" customFormat="1" ht="15">
      <c r="C139" s="72"/>
    </row>
    <row r="140" s="9" customFormat="1" ht="15">
      <c r="C140" s="72"/>
    </row>
    <row r="141" s="9" customFormat="1" ht="15">
      <c r="C141" s="72"/>
    </row>
    <row r="142" s="9" customFormat="1" ht="15">
      <c r="C142" s="72"/>
    </row>
    <row r="143" s="9" customFormat="1" ht="15">
      <c r="C143" s="72"/>
    </row>
    <row r="144" s="9" customFormat="1" ht="15">
      <c r="C144" s="72"/>
    </row>
    <row r="145" s="9" customFormat="1" ht="15">
      <c r="C145" s="72"/>
    </row>
    <row r="146" s="9" customFormat="1" ht="15">
      <c r="C146" s="72"/>
    </row>
    <row r="147" s="9" customFormat="1" ht="15">
      <c r="C147" s="72"/>
    </row>
    <row r="148" s="9" customFormat="1" ht="15">
      <c r="C148" s="72"/>
    </row>
    <row r="149" s="9" customFormat="1" ht="15">
      <c r="C149" s="72"/>
    </row>
    <row r="150" s="9" customFormat="1" ht="15">
      <c r="C150" s="72"/>
    </row>
    <row r="151" s="9" customFormat="1" ht="15">
      <c r="C151" s="72"/>
    </row>
    <row r="152" s="9" customFormat="1" ht="15">
      <c r="C152" s="72"/>
    </row>
    <row r="153" s="9" customFormat="1" ht="15">
      <c r="C153" s="72"/>
    </row>
    <row r="154" s="9" customFormat="1" ht="15">
      <c r="C154" s="72"/>
    </row>
    <row r="155" s="9" customFormat="1" ht="15">
      <c r="C155" s="72"/>
    </row>
    <row r="156" s="9" customFormat="1" ht="15">
      <c r="C156" s="72"/>
    </row>
    <row r="157" s="9" customFormat="1" ht="15">
      <c r="C157" s="72"/>
    </row>
    <row r="158" s="9" customFormat="1" ht="15">
      <c r="C158" s="72"/>
    </row>
    <row r="159" s="9" customFormat="1" ht="15">
      <c r="C159" s="72"/>
    </row>
    <row r="160" s="9" customFormat="1" ht="15">
      <c r="C160" s="72"/>
    </row>
    <row r="161" s="9" customFormat="1" ht="15">
      <c r="C161" s="72"/>
    </row>
    <row r="162" s="9" customFormat="1" ht="15">
      <c r="C162" s="72"/>
    </row>
    <row r="163" s="9" customFormat="1" ht="15">
      <c r="C163" s="72"/>
    </row>
    <row r="164" s="9" customFormat="1" ht="15">
      <c r="C164" s="72"/>
    </row>
    <row r="165" s="9" customFormat="1" ht="15">
      <c r="C165" s="72"/>
    </row>
    <row r="166" s="9" customFormat="1" ht="15">
      <c r="C166" s="72"/>
    </row>
    <row r="167" s="9" customFormat="1" ht="15">
      <c r="C167" s="72"/>
    </row>
    <row r="168" s="9" customFormat="1" ht="15">
      <c r="C168" s="72"/>
    </row>
    <row r="169" s="9" customFormat="1" ht="15">
      <c r="C169" s="72"/>
    </row>
    <row r="170" s="9" customFormat="1" ht="15">
      <c r="C170" s="72"/>
    </row>
    <row r="171" s="9" customFormat="1" ht="15">
      <c r="C171" s="72"/>
    </row>
    <row r="172" s="9" customFormat="1" ht="15">
      <c r="C172" s="72"/>
    </row>
    <row r="173" s="9" customFormat="1" ht="15">
      <c r="C173" s="72"/>
    </row>
    <row r="174" s="9" customFormat="1" ht="15">
      <c r="C174" s="72"/>
    </row>
    <row r="175" s="9" customFormat="1" ht="15">
      <c r="C175" s="72"/>
    </row>
    <row r="176" s="9" customFormat="1" ht="15">
      <c r="C176" s="72"/>
    </row>
    <row r="177" s="9" customFormat="1" ht="15">
      <c r="C177" s="72"/>
    </row>
    <row r="178" s="9" customFormat="1" ht="15">
      <c r="C178" s="72"/>
    </row>
    <row r="179" s="9" customFormat="1" ht="15">
      <c r="C179" s="72"/>
    </row>
    <row r="180" s="9" customFormat="1" ht="15">
      <c r="C180" s="72"/>
    </row>
    <row r="181" s="9" customFormat="1" ht="15">
      <c r="C181" s="72"/>
    </row>
    <row r="182" s="9" customFormat="1" ht="15">
      <c r="C182" s="72"/>
    </row>
    <row r="183" s="9" customFormat="1" ht="15">
      <c r="C183" s="72"/>
    </row>
    <row r="184" s="9" customFormat="1" ht="15">
      <c r="C184" s="72"/>
    </row>
    <row r="185" s="9" customFormat="1" ht="15">
      <c r="C185" s="72"/>
    </row>
    <row r="186" s="9" customFormat="1" ht="15">
      <c r="C186" s="72"/>
    </row>
    <row r="187" s="9" customFormat="1" ht="15">
      <c r="C187" s="72"/>
    </row>
    <row r="188" s="9" customFormat="1" ht="15">
      <c r="C188" s="72"/>
    </row>
    <row r="189" s="9" customFormat="1" ht="15">
      <c r="C189" s="72"/>
    </row>
    <row r="190" s="9" customFormat="1" ht="15">
      <c r="C190" s="72"/>
    </row>
    <row r="191" s="9" customFormat="1" ht="15">
      <c r="C191" s="72"/>
    </row>
    <row r="192" s="9" customFormat="1" ht="15">
      <c r="C192" s="72"/>
    </row>
    <row r="193" s="9" customFormat="1" ht="15">
      <c r="C193" s="72"/>
    </row>
    <row r="194" s="9" customFormat="1" ht="15">
      <c r="C194" s="72"/>
    </row>
    <row r="195" s="9" customFormat="1" ht="15">
      <c r="C195" s="72"/>
    </row>
    <row r="196" s="9" customFormat="1" ht="15">
      <c r="C196" s="72"/>
    </row>
    <row r="197" s="9" customFormat="1" ht="15">
      <c r="C197" s="72"/>
    </row>
    <row r="198" s="9" customFormat="1" ht="15">
      <c r="C198" s="72"/>
    </row>
    <row r="199" s="9" customFormat="1" ht="15">
      <c r="C199" s="72"/>
    </row>
    <row r="200" s="9" customFormat="1" ht="15">
      <c r="C200" s="72"/>
    </row>
    <row r="201" s="9" customFormat="1" ht="15">
      <c r="C201" s="72"/>
    </row>
    <row r="202" s="9" customFormat="1" ht="15">
      <c r="C202" s="72"/>
    </row>
    <row r="203" s="9" customFormat="1" ht="15">
      <c r="C203" s="72"/>
    </row>
    <row r="204" s="9" customFormat="1" ht="15">
      <c r="C204" s="72"/>
    </row>
    <row r="205" s="9" customFormat="1" ht="15">
      <c r="C205" s="72"/>
    </row>
    <row r="206" s="9" customFormat="1" ht="15">
      <c r="C206" s="72"/>
    </row>
    <row r="207" s="9" customFormat="1" ht="15">
      <c r="C207" s="72"/>
    </row>
    <row r="208" s="9" customFormat="1" ht="15">
      <c r="C208" s="72"/>
    </row>
    <row r="209" s="9" customFormat="1" ht="15">
      <c r="C209" s="72"/>
    </row>
    <row r="210" s="9" customFormat="1" ht="15">
      <c r="C210" s="72"/>
    </row>
    <row r="211" s="9" customFormat="1" ht="15">
      <c r="C211" s="72"/>
    </row>
    <row r="212" s="9" customFormat="1" ht="15">
      <c r="C212" s="72"/>
    </row>
    <row r="213" s="9" customFormat="1" ht="15">
      <c r="C213" s="72"/>
    </row>
    <row r="214" s="9" customFormat="1" ht="15">
      <c r="C214" s="72"/>
    </row>
    <row r="215" s="9" customFormat="1" ht="15">
      <c r="C215" s="72"/>
    </row>
    <row r="216" s="9" customFormat="1" ht="15">
      <c r="C216" s="72"/>
    </row>
    <row r="217" s="9" customFormat="1" ht="15">
      <c r="C217" s="72"/>
    </row>
    <row r="218" s="9" customFormat="1" ht="15">
      <c r="C218" s="72"/>
    </row>
    <row r="219" s="9" customFormat="1" ht="15">
      <c r="C219" s="72"/>
    </row>
    <row r="220" s="9" customFormat="1" ht="15">
      <c r="C220" s="72"/>
    </row>
    <row r="221" s="9" customFormat="1" ht="15">
      <c r="C221" s="72"/>
    </row>
    <row r="222" s="9" customFormat="1" ht="15">
      <c r="C222" s="72"/>
    </row>
    <row r="223" s="9" customFormat="1" ht="15">
      <c r="C223" s="72"/>
    </row>
    <row r="224" s="9" customFormat="1" ht="15">
      <c r="C224" s="72"/>
    </row>
    <row r="225" s="9" customFormat="1" ht="15">
      <c r="C225" s="72"/>
    </row>
    <row r="226" s="9" customFormat="1" ht="15">
      <c r="C226" s="72"/>
    </row>
    <row r="227" s="9" customFormat="1" ht="15">
      <c r="C227" s="72"/>
    </row>
    <row r="228" s="9" customFormat="1" ht="15">
      <c r="C228" s="72"/>
    </row>
    <row r="229" s="9" customFormat="1" ht="15">
      <c r="C229" s="72"/>
    </row>
    <row r="230" s="9" customFormat="1" ht="15">
      <c r="C230" s="72"/>
    </row>
    <row r="231" s="9" customFormat="1" ht="15">
      <c r="C231" s="72"/>
    </row>
    <row r="232" s="9" customFormat="1" ht="15">
      <c r="C232" s="72"/>
    </row>
    <row r="233" s="9" customFormat="1" ht="15">
      <c r="C233" s="72"/>
    </row>
    <row r="234" s="9" customFormat="1" ht="15">
      <c r="C234" s="72"/>
    </row>
    <row r="235" s="9" customFormat="1" ht="15">
      <c r="C235" s="72"/>
    </row>
    <row r="236" s="9" customFormat="1" ht="15">
      <c r="C236" s="72"/>
    </row>
    <row r="237" s="9" customFormat="1" ht="15">
      <c r="C237" s="72"/>
    </row>
  </sheetData>
  <sheetProtection password="8336" sheet="1" objects="1" selectLockedCells="1" selectUnlockedCells="1"/>
  <mergeCells count="26">
    <mergeCell ref="A5:E5"/>
    <mergeCell ref="A6:E6"/>
    <mergeCell ref="A9:A13"/>
    <mergeCell ref="D13:E13"/>
    <mergeCell ref="D12:E12"/>
    <mergeCell ref="A8:E8"/>
    <mergeCell ref="B11:E11"/>
    <mergeCell ref="A37:E37"/>
    <mergeCell ref="D27:E27"/>
    <mergeCell ref="A7:E7"/>
    <mergeCell ref="D17:E17"/>
    <mergeCell ref="D16:E16"/>
    <mergeCell ref="D15:E15"/>
    <mergeCell ref="D14:E14"/>
    <mergeCell ref="D22:E22"/>
    <mergeCell ref="D23:E23"/>
    <mergeCell ref="A1:E4"/>
    <mergeCell ref="D26:E26"/>
    <mergeCell ref="D25:E25"/>
    <mergeCell ref="D24:E24"/>
    <mergeCell ref="D21:E21"/>
    <mergeCell ref="D20:E20"/>
    <mergeCell ref="D19:E19"/>
    <mergeCell ref="D18:E18"/>
    <mergeCell ref="B10:E10"/>
    <mergeCell ref="B9:E9"/>
  </mergeCells>
  <printOptions horizontalCentered="1"/>
  <pageMargins left="0.6" right="0.25" top="0.5" bottom="0.5" header="0.25" footer="0.25"/>
  <pageSetup fitToHeight="1" fitToWidth="1" horizontalDpi="600" verticalDpi="600" orientation="portrait" paperSize="9" r:id="rId2"/>
  <headerFooter alignWithMargins="0">
    <oddFooter>&amp;L&amp;F&amp;C&amp;A  Pg &amp;P/&amp;N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405"/>
  <sheetViews>
    <sheetView zoomScalePageLayoutView="0" workbookViewId="0" topLeftCell="A1">
      <selection activeCell="D15" sqref="D15"/>
    </sheetView>
  </sheetViews>
  <sheetFormatPr defaultColWidth="9.140625" defaultRowHeight="12.75" outlineLevelCol="1"/>
  <cols>
    <col min="1" max="1" width="4.57421875" style="84" customWidth="1"/>
    <col min="2" max="2" width="38.8515625" style="85" customWidth="1"/>
    <col min="3" max="3" width="12.28125" style="85" bestFit="1" customWidth="1"/>
    <col min="4" max="4" width="13.140625" style="85" bestFit="1" customWidth="1"/>
    <col min="5" max="5" width="11.421875" style="85" customWidth="1"/>
    <col min="6" max="6" width="12.7109375" style="85" customWidth="1"/>
    <col min="7" max="7" width="6.7109375" style="85" customWidth="1"/>
    <col min="8" max="8" width="6.8515625" style="85" customWidth="1"/>
    <col min="9" max="9" width="6.7109375" style="305" hidden="1" customWidth="1" outlineLevel="1"/>
    <col min="10" max="10" width="9.140625" style="85" customWidth="1" collapsed="1"/>
    <col min="11" max="16384" width="9.140625" style="85" customWidth="1"/>
  </cols>
  <sheetData>
    <row r="1" spans="1:9" ht="15">
      <c r="A1" s="527"/>
      <c r="B1" s="527"/>
      <c r="C1" s="527"/>
      <c r="D1" s="527"/>
      <c r="E1" s="527"/>
      <c r="F1" s="527"/>
      <c r="I1" s="305" t="s">
        <v>289</v>
      </c>
    </row>
    <row r="2" spans="1:9" ht="15">
      <c r="A2" s="527"/>
      <c r="B2" s="527"/>
      <c r="C2" s="527"/>
      <c r="D2" s="527"/>
      <c r="E2" s="527"/>
      <c r="F2" s="527"/>
      <c r="I2" s="305" t="s">
        <v>290</v>
      </c>
    </row>
    <row r="3" spans="1:9" ht="15">
      <c r="A3" s="527"/>
      <c r="B3" s="527"/>
      <c r="C3" s="527"/>
      <c r="D3" s="527"/>
      <c r="E3" s="527"/>
      <c r="F3" s="527"/>
      <c r="I3" s="310" t="s">
        <v>96</v>
      </c>
    </row>
    <row r="4" spans="1:6" ht="15">
      <c r="A4" s="527"/>
      <c r="B4" s="527"/>
      <c r="C4" s="527"/>
      <c r="D4" s="527"/>
      <c r="E4" s="527"/>
      <c r="F4" s="527"/>
    </row>
    <row r="5" spans="1:5" ht="15">
      <c r="A5" s="86" t="s">
        <v>109</v>
      </c>
      <c r="D5" s="87"/>
      <c r="E5" s="87"/>
    </row>
    <row r="6" ht="15">
      <c r="A6" s="86" t="s">
        <v>327</v>
      </c>
    </row>
    <row r="7" ht="15">
      <c r="A7" s="86" t="str">
        <f>+'BS'!A7</f>
        <v>for the financial year ended 30 June 2008</v>
      </c>
    </row>
    <row r="8" ht="15">
      <c r="A8" s="86" t="s">
        <v>328</v>
      </c>
    </row>
    <row r="10" spans="1:9" s="88" customFormat="1" ht="15">
      <c r="A10" s="168" t="s">
        <v>284</v>
      </c>
      <c r="B10" s="87" t="s">
        <v>37</v>
      </c>
      <c r="C10" s="87"/>
      <c r="D10" s="87"/>
      <c r="E10" s="87"/>
      <c r="F10" s="87"/>
      <c r="I10" s="305"/>
    </row>
    <row r="11" spans="1:9" ht="15">
      <c r="A11" s="168"/>
      <c r="B11" s="85" t="s">
        <v>280</v>
      </c>
      <c r="C11" s="89"/>
      <c r="D11" s="89"/>
      <c r="E11" s="89"/>
      <c r="F11" s="89"/>
      <c r="G11" s="89"/>
      <c r="H11" s="89"/>
      <c r="I11" s="306"/>
    </row>
    <row r="12" spans="1:9" ht="15">
      <c r="A12" s="168"/>
      <c r="B12" s="85" t="s">
        <v>281</v>
      </c>
      <c r="C12" s="89"/>
      <c r="D12" s="89"/>
      <c r="E12" s="89"/>
      <c r="F12" s="89"/>
      <c r="G12" s="89"/>
      <c r="H12" s="89"/>
      <c r="I12" s="306"/>
    </row>
    <row r="13" spans="1:9" ht="15">
      <c r="A13" s="168"/>
      <c r="C13" s="89"/>
      <c r="D13" s="89"/>
      <c r="E13" s="89"/>
      <c r="F13" s="89"/>
      <c r="G13" s="89"/>
      <c r="H13" s="89"/>
      <c r="I13" s="306"/>
    </row>
    <row r="14" spans="1:9" ht="15">
      <c r="A14" s="168"/>
      <c r="B14" s="85" t="s">
        <v>282</v>
      </c>
      <c r="C14" s="89"/>
      <c r="D14" s="89"/>
      <c r="E14" s="89"/>
      <c r="F14" s="89"/>
      <c r="G14" s="89"/>
      <c r="H14" s="89"/>
      <c r="I14" s="306"/>
    </row>
    <row r="15" spans="1:9" ht="15">
      <c r="A15" s="168"/>
      <c r="B15" s="85" t="s">
        <v>283</v>
      </c>
      <c r="G15" s="89"/>
      <c r="H15" s="89"/>
      <c r="I15" s="306"/>
    </row>
    <row r="16" ht="15">
      <c r="A16" s="168"/>
    </row>
    <row r="17" spans="1:3" ht="15">
      <c r="A17" s="168" t="s">
        <v>287</v>
      </c>
      <c r="B17" s="88" t="s">
        <v>135</v>
      </c>
      <c r="C17" s="88"/>
    </row>
    <row r="18" spans="1:6" ht="15">
      <c r="A18" s="168"/>
      <c r="B18" s="85" t="s">
        <v>0</v>
      </c>
      <c r="C18" s="89"/>
      <c r="D18" s="89"/>
      <c r="E18" s="89"/>
      <c r="F18" s="89"/>
    </row>
    <row r="19" spans="1:2" ht="15">
      <c r="A19" s="168"/>
      <c r="B19" s="85" t="s">
        <v>1</v>
      </c>
    </row>
    <row r="20" spans="1:2" ht="15">
      <c r="A20" s="168"/>
      <c r="B20" s="85" t="s">
        <v>378</v>
      </c>
    </row>
    <row r="21" spans="1:2" ht="15">
      <c r="A21" s="168"/>
      <c r="B21" s="85" t="s">
        <v>31</v>
      </c>
    </row>
    <row r="22" spans="1:2" ht="15">
      <c r="A22" s="168"/>
      <c r="B22" s="85" t="s">
        <v>32</v>
      </c>
    </row>
    <row r="23" ht="15">
      <c r="A23" s="168"/>
    </row>
    <row r="24" spans="1:2" ht="15">
      <c r="A24" s="168"/>
      <c r="B24" s="85" t="s">
        <v>3</v>
      </c>
    </row>
    <row r="25" spans="1:2" ht="15">
      <c r="A25" s="168"/>
      <c r="B25" s="85" t="s">
        <v>2</v>
      </c>
    </row>
    <row r="26" ht="15">
      <c r="A26" s="168"/>
    </row>
    <row r="27" spans="1:2" ht="15">
      <c r="A27" s="168"/>
      <c r="B27" s="90" t="s">
        <v>157</v>
      </c>
    </row>
    <row r="28" spans="1:10" s="93" customFormat="1" ht="15">
      <c r="A28" s="91"/>
      <c r="B28" s="85" t="s">
        <v>22</v>
      </c>
      <c r="C28" s="92"/>
      <c r="D28" s="92"/>
      <c r="E28" s="92"/>
      <c r="F28" s="92"/>
      <c r="G28" s="92"/>
      <c r="H28" s="92"/>
      <c r="I28" s="307"/>
      <c r="J28" s="92"/>
    </row>
    <row r="29" spans="1:10" s="93" customFormat="1" ht="15">
      <c r="A29" s="91"/>
      <c r="B29" s="85" t="s">
        <v>4</v>
      </c>
      <c r="C29" s="94"/>
      <c r="D29" s="94"/>
      <c r="E29" s="94"/>
      <c r="F29" s="94"/>
      <c r="G29" s="94"/>
      <c r="H29" s="94"/>
      <c r="I29" s="307"/>
      <c r="J29" s="94"/>
    </row>
    <row r="30" spans="1:10" s="93" customFormat="1" ht="15">
      <c r="A30" s="91"/>
      <c r="B30" s="85" t="s">
        <v>5</v>
      </c>
      <c r="C30" s="94"/>
      <c r="D30" s="94"/>
      <c r="E30" s="94"/>
      <c r="F30" s="94"/>
      <c r="G30" s="94"/>
      <c r="H30" s="94"/>
      <c r="I30" s="307"/>
      <c r="J30" s="94"/>
    </row>
    <row r="31" spans="1:10" s="93" customFormat="1" ht="15">
      <c r="A31" s="91"/>
      <c r="B31" s="85" t="s">
        <v>6</v>
      </c>
      <c r="C31" s="94"/>
      <c r="D31" s="94"/>
      <c r="E31" s="94"/>
      <c r="F31" s="94"/>
      <c r="G31" s="94"/>
      <c r="H31" s="94"/>
      <c r="I31" s="307"/>
      <c r="J31" s="94"/>
    </row>
    <row r="32" spans="1:10" s="93" customFormat="1" ht="15">
      <c r="A32" s="91"/>
      <c r="B32" s="85" t="s">
        <v>7</v>
      </c>
      <c r="C32" s="94"/>
      <c r="D32" s="94"/>
      <c r="E32" s="94"/>
      <c r="F32" s="94"/>
      <c r="G32" s="94"/>
      <c r="H32" s="94"/>
      <c r="I32" s="307"/>
      <c r="J32" s="94"/>
    </row>
    <row r="33" spans="1:10" s="93" customFormat="1" ht="15">
      <c r="A33" s="91"/>
      <c r="B33" s="85" t="s">
        <v>9</v>
      </c>
      <c r="C33" s="94"/>
      <c r="D33" s="94"/>
      <c r="E33" s="94"/>
      <c r="F33" s="94"/>
      <c r="G33" s="94"/>
      <c r="H33" s="94"/>
      <c r="I33" s="307"/>
      <c r="J33" s="94"/>
    </row>
    <row r="34" spans="1:10" s="93" customFormat="1" ht="15">
      <c r="A34" s="91"/>
      <c r="B34" s="85" t="s">
        <v>8</v>
      </c>
      <c r="C34" s="94"/>
      <c r="D34" s="94"/>
      <c r="E34" s="94"/>
      <c r="F34" s="94"/>
      <c r="G34" s="94"/>
      <c r="H34" s="94"/>
      <c r="I34" s="307"/>
      <c r="J34" s="94"/>
    </row>
    <row r="35" spans="1:10" s="93" customFormat="1" ht="15">
      <c r="A35" s="91"/>
      <c r="B35" s="85"/>
      <c r="C35" s="94"/>
      <c r="D35" s="94"/>
      <c r="E35" s="94"/>
      <c r="F35" s="94"/>
      <c r="G35" s="94"/>
      <c r="H35" s="94"/>
      <c r="I35" s="307"/>
      <c r="J35" s="94"/>
    </row>
    <row r="36" spans="1:10" s="93" customFormat="1" ht="15">
      <c r="A36" s="91"/>
      <c r="B36" s="85" t="s">
        <v>10</v>
      </c>
      <c r="C36" s="85"/>
      <c r="D36" s="85"/>
      <c r="E36" s="85"/>
      <c r="F36" s="85"/>
      <c r="G36" s="85"/>
      <c r="H36" s="85"/>
      <c r="I36" s="305"/>
      <c r="J36" s="85"/>
    </row>
    <row r="37" spans="1:10" s="93" customFormat="1" ht="15">
      <c r="A37" s="91"/>
      <c r="B37" s="95" t="s">
        <v>11</v>
      </c>
      <c r="C37" s="85"/>
      <c r="D37" s="85"/>
      <c r="E37" s="85"/>
      <c r="F37" s="85"/>
      <c r="G37" s="85"/>
      <c r="H37" s="85"/>
      <c r="I37" s="305"/>
      <c r="J37" s="85"/>
    </row>
    <row r="38" spans="1:10" s="93" customFormat="1" ht="15">
      <c r="A38" s="91"/>
      <c r="B38" s="85" t="s">
        <v>12</v>
      </c>
      <c r="C38" s="85"/>
      <c r="D38" s="85"/>
      <c r="E38" s="85"/>
      <c r="F38" s="85"/>
      <c r="G38" s="85"/>
      <c r="H38" s="85"/>
      <c r="I38" s="305"/>
      <c r="J38" s="85"/>
    </row>
    <row r="39" spans="1:10" s="93" customFormat="1" ht="15">
      <c r="A39" s="91"/>
      <c r="B39" s="85" t="s">
        <v>13</v>
      </c>
      <c r="C39" s="85"/>
      <c r="D39" s="85"/>
      <c r="E39" s="85"/>
      <c r="F39" s="85"/>
      <c r="G39" s="85"/>
      <c r="H39" s="85"/>
      <c r="I39" s="305"/>
      <c r="J39" s="85"/>
    </row>
    <row r="40" spans="1:10" s="93" customFormat="1" ht="15">
      <c r="A40" s="91"/>
      <c r="B40" s="85"/>
      <c r="C40" s="85"/>
      <c r="D40" s="85"/>
      <c r="E40" s="85"/>
      <c r="F40" s="85"/>
      <c r="G40" s="85"/>
      <c r="H40" s="85"/>
      <c r="I40" s="305"/>
      <c r="J40" s="85"/>
    </row>
    <row r="41" spans="1:9" s="93" customFormat="1" ht="30">
      <c r="A41" s="91"/>
      <c r="B41" s="97"/>
      <c r="C41" s="314" t="s">
        <v>136</v>
      </c>
      <c r="D41" s="314" t="s">
        <v>157</v>
      </c>
      <c r="E41" s="314" t="s">
        <v>131</v>
      </c>
      <c r="I41" s="305"/>
    </row>
    <row r="42" spans="1:9" s="93" customFormat="1" ht="15">
      <c r="A42" s="91"/>
      <c r="B42" s="97"/>
      <c r="C42" s="144" t="s">
        <v>124</v>
      </c>
      <c r="D42" s="144" t="s">
        <v>124</v>
      </c>
      <c r="E42" s="144" t="s">
        <v>124</v>
      </c>
      <c r="I42" s="305"/>
    </row>
    <row r="43" spans="1:9" s="93" customFormat="1" ht="15">
      <c r="A43" s="91"/>
      <c r="B43" s="92" t="s">
        <v>52</v>
      </c>
      <c r="C43" s="98">
        <v>242177</v>
      </c>
      <c r="D43" s="98">
        <f>E43-C43</f>
        <v>-15995</v>
      </c>
      <c r="E43" s="98">
        <f>'BS'!C16</f>
        <v>226182</v>
      </c>
      <c r="I43" s="305"/>
    </row>
    <row r="44" spans="1:9" s="93" customFormat="1" ht="15">
      <c r="A44" s="91"/>
      <c r="B44" s="92" t="s">
        <v>158</v>
      </c>
      <c r="C44" s="99">
        <v>0</v>
      </c>
      <c r="D44" s="99">
        <f>E44-C44</f>
        <v>15995</v>
      </c>
      <c r="E44" s="99">
        <f>'BS'!C17</f>
        <v>15995</v>
      </c>
      <c r="I44" s="305"/>
    </row>
    <row r="45" ht="15">
      <c r="A45" s="168"/>
    </row>
    <row r="46" spans="1:9" s="88" customFormat="1" ht="15">
      <c r="A46" s="168" t="s">
        <v>288</v>
      </c>
      <c r="B46" s="87" t="s">
        <v>38</v>
      </c>
      <c r="C46" s="87"/>
      <c r="D46" s="87"/>
      <c r="E46" s="87"/>
      <c r="F46" s="87"/>
      <c r="I46" s="305">
        <v>15</v>
      </c>
    </row>
    <row r="47" spans="1:2" ht="15">
      <c r="A47" s="168"/>
      <c r="B47" s="85" t="s">
        <v>84</v>
      </c>
    </row>
    <row r="48" ht="15">
      <c r="A48" s="168"/>
    </row>
    <row r="49" spans="1:9" s="88" customFormat="1" ht="15">
      <c r="A49" s="168" t="s">
        <v>291</v>
      </c>
      <c r="B49" s="87" t="s">
        <v>39</v>
      </c>
      <c r="C49" s="87"/>
      <c r="D49" s="87"/>
      <c r="E49" s="87"/>
      <c r="F49" s="87"/>
      <c r="I49" s="305"/>
    </row>
    <row r="50" spans="1:2" ht="15">
      <c r="A50" s="168"/>
      <c r="B50" s="85" t="s">
        <v>317</v>
      </c>
    </row>
    <row r="51" spans="1:3" ht="15">
      <c r="A51" s="168"/>
      <c r="B51" s="93" t="s">
        <v>318</v>
      </c>
      <c r="C51" s="93"/>
    </row>
    <row r="52" spans="1:3" ht="15">
      <c r="A52" s="168"/>
      <c r="B52" s="93"/>
      <c r="C52" s="93"/>
    </row>
    <row r="53" spans="1:9" s="88" customFormat="1" ht="15">
      <c r="A53" s="168" t="s">
        <v>292</v>
      </c>
      <c r="B53" s="87" t="s">
        <v>319</v>
      </c>
      <c r="C53" s="87"/>
      <c r="D53" s="87"/>
      <c r="E53" s="87"/>
      <c r="F53" s="87"/>
      <c r="I53" s="305"/>
    </row>
    <row r="54" spans="1:9" s="88" customFormat="1" ht="15">
      <c r="A54" s="168"/>
      <c r="B54" s="85" t="s">
        <v>14</v>
      </c>
      <c r="C54" s="85"/>
      <c r="D54" s="85"/>
      <c r="E54" s="85"/>
      <c r="F54" s="85"/>
      <c r="I54" s="305"/>
    </row>
    <row r="55" spans="1:9" s="88" customFormat="1" ht="15">
      <c r="A55" s="168"/>
      <c r="B55" s="85" t="s">
        <v>379</v>
      </c>
      <c r="C55" s="85"/>
      <c r="D55" s="85"/>
      <c r="E55" s="85"/>
      <c r="F55" s="85"/>
      <c r="I55" s="305"/>
    </row>
    <row r="56" spans="1:3" ht="15">
      <c r="A56" s="168"/>
      <c r="B56" s="93"/>
      <c r="C56" s="93"/>
    </row>
    <row r="57" spans="1:9" s="88" customFormat="1" ht="15">
      <c r="A57" s="168" t="s">
        <v>293</v>
      </c>
      <c r="B57" s="87" t="s">
        <v>40</v>
      </c>
      <c r="C57" s="87"/>
      <c r="D57" s="87"/>
      <c r="E57" s="87"/>
      <c r="F57" s="87"/>
      <c r="I57" s="305"/>
    </row>
    <row r="58" spans="1:2" ht="15">
      <c r="A58" s="168"/>
      <c r="B58" s="85" t="s">
        <v>320</v>
      </c>
    </row>
    <row r="59" spans="1:3" ht="15">
      <c r="A59" s="168"/>
      <c r="B59" s="93"/>
      <c r="C59" s="93"/>
    </row>
    <row r="60" spans="1:9" s="88" customFormat="1" ht="15">
      <c r="A60" s="168" t="s">
        <v>294</v>
      </c>
      <c r="B60" s="87" t="s">
        <v>41</v>
      </c>
      <c r="C60" s="87"/>
      <c r="D60" s="87"/>
      <c r="E60" s="87"/>
      <c r="F60" s="87"/>
      <c r="I60" s="305"/>
    </row>
    <row r="61" spans="1:2" ht="15">
      <c r="A61" s="168"/>
      <c r="B61" s="85" t="s">
        <v>164</v>
      </c>
    </row>
    <row r="62" spans="1:6" ht="15">
      <c r="A62" s="168"/>
      <c r="B62" s="93" t="s">
        <v>321</v>
      </c>
      <c r="C62" s="93"/>
      <c r="D62" s="93"/>
      <c r="E62" s="93"/>
      <c r="F62" s="93"/>
    </row>
    <row r="63" spans="1:6" ht="15">
      <c r="A63" s="168"/>
      <c r="B63" s="93"/>
      <c r="C63" s="93"/>
      <c r="D63" s="93"/>
      <c r="E63" s="93"/>
      <c r="F63" s="93"/>
    </row>
    <row r="64" spans="1:9" s="88" customFormat="1" ht="15">
      <c r="A64" s="168" t="s">
        <v>295</v>
      </c>
      <c r="B64" s="87" t="s">
        <v>42</v>
      </c>
      <c r="C64" s="87"/>
      <c r="D64" s="87"/>
      <c r="E64" s="87"/>
      <c r="F64" s="87"/>
      <c r="I64" s="305"/>
    </row>
    <row r="65" spans="1:6" ht="15">
      <c r="A65" s="168"/>
      <c r="B65" s="93" t="s">
        <v>260</v>
      </c>
      <c r="C65" s="93"/>
      <c r="D65" s="93"/>
      <c r="E65" s="93"/>
      <c r="F65" s="93"/>
    </row>
    <row r="66" spans="1:2" ht="15">
      <c r="A66" s="168"/>
      <c r="B66" s="93" t="s">
        <v>391</v>
      </c>
    </row>
    <row r="67" spans="1:2" ht="15">
      <c r="A67" s="168"/>
      <c r="B67" s="93"/>
    </row>
    <row r="68" spans="1:9" s="88" customFormat="1" ht="15">
      <c r="A68" s="168" t="s">
        <v>296</v>
      </c>
      <c r="B68" s="87" t="s">
        <v>43</v>
      </c>
      <c r="C68" s="87"/>
      <c r="D68" s="87"/>
      <c r="E68" s="87"/>
      <c r="F68" s="87"/>
      <c r="I68" s="305"/>
    </row>
    <row r="69" spans="1:6" ht="15">
      <c r="A69" s="168"/>
      <c r="B69" s="93" t="s">
        <v>23</v>
      </c>
      <c r="C69" s="93"/>
      <c r="D69" s="93"/>
      <c r="E69" s="93"/>
      <c r="F69" s="93"/>
    </row>
    <row r="70" spans="1:6" ht="15">
      <c r="A70" s="168"/>
      <c r="B70" s="93" t="s">
        <v>24</v>
      </c>
      <c r="C70" s="93"/>
      <c r="D70" s="93"/>
      <c r="E70" s="93"/>
      <c r="F70" s="93"/>
    </row>
    <row r="71" spans="1:6" ht="15">
      <c r="A71" s="168"/>
      <c r="B71" s="93"/>
      <c r="C71" s="93"/>
      <c r="D71" s="93"/>
      <c r="E71" s="93"/>
      <c r="F71" s="93"/>
    </row>
    <row r="72" spans="1:6" ht="15">
      <c r="A72" s="168"/>
      <c r="B72" s="93" t="s">
        <v>104</v>
      </c>
      <c r="C72" s="93"/>
      <c r="D72" s="93"/>
      <c r="E72" s="93"/>
      <c r="F72" s="93"/>
    </row>
    <row r="73" spans="1:6" ht="15.75" thickBot="1">
      <c r="A73" s="168"/>
      <c r="B73" s="93"/>
      <c r="C73" s="93"/>
      <c r="D73" s="93"/>
      <c r="E73" s="93"/>
      <c r="F73" s="93"/>
    </row>
    <row r="74" spans="1:6" ht="15">
      <c r="A74" s="158"/>
      <c r="B74" s="530"/>
      <c r="C74" s="528" t="s">
        <v>65</v>
      </c>
      <c r="D74" s="535"/>
      <c r="E74" s="528" t="s">
        <v>66</v>
      </c>
      <c r="F74" s="529"/>
    </row>
    <row r="75" spans="1:6" ht="15.75" thickBot="1">
      <c r="A75" s="158"/>
      <c r="B75" s="531"/>
      <c r="C75" s="533" t="s">
        <v>261</v>
      </c>
      <c r="D75" s="536"/>
      <c r="E75" s="533" t="str">
        <f>+C75</f>
        <v>ended 30 June</v>
      </c>
      <c r="F75" s="534"/>
    </row>
    <row r="76" spans="1:6" ht="15">
      <c r="A76" s="158"/>
      <c r="B76" s="531"/>
      <c r="C76" s="100">
        <v>2008</v>
      </c>
      <c r="D76" s="338">
        <v>2007</v>
      </c>
      <c r="E76" s="100">
        <f>+C76</f>
        <v>2008</v>
      </c>
      <c r="F76" s="102">
        <f>D76</f>
        <v>2007</v>
      </c>
    </row>
    <row r="77" spans="1:6" ht="15.75" thickBot="1">
      <c r="A77" s="158"/>
      <c r="B77" s="532"/>
      <c r="C77" s="103" t="s">
        <v>94</v>
      </c>
      <c r="D77" s="104" t="s">
        <v>94</v>
      </c>
      <c r="E77" s="103" t="s">
        <v>95</v>
      </c>
      <c r="F77" s="104" t="s">
        <v>94</v>
      </c>
    </row>
    <row r="78" spans="1:9" s="180" customFormat="1" ht="15">
      <c r="A78" s="158"/>
      <c r="B78" s="181" t="s">
        <v>60</v>
      </c>
      <c r="C78" s="384"/>
      <c r="D78" s="179"/>
      <c r="E78" s="178"/>
      <c r="F78" s="387"/>
      <c r="I78" s="308"/>
    </row>
    <row r="79" spans="1:9" ht="15">
      <c r="A79" s="311"/>
      <c r="B79" s="182" t="s">
        <v>213</v>
      </c>
      <c r="C79" s="385">
        <f>ROUND(+'[3]qtr PLgroup'!$R$8/1000,0)</f>
        <v>29650</v>
      </c>
      <c r="D79" s="388">
        <f>F79-'[1]Notes'!F77</f>
        <v>27876</v>
      </c>
      <c r="E79" s="385">
        <f>ROUNDDOWN('[3]PLgroup'!$R$8/1000,0)</f>
        <v>109602</v>
      </c>
      <c r="F79" s="388">
        <f>ROUND('[2]plgroup'!$S$8/1000,0)</f>
        <v>94166</v>
      </c>
      <c r="I79" s="308"/>
    </row>
    <row r="80" spans="1:9" s="180" customFormat="1" ht="15">
      <c r="A80" s="311"/>
      <c r="B80" s="182" t="s">
        <v>212</v>
      </c>
      <c r="C80" s="385">
        <f>ROUNDDOWN(+'[3]qtr PLgroup'!$S$8/1000,0)</f>
        <v>35287</v>
      </c>
      <c r="D80" s="388">
        <f>F80-'[1]Notes'!F78</f>
        <v>31070</v>
      </c>
      <c r="E80" s="385">
        <f>ROUND('[3]PLgroup'!$S$8/1000,0)</f>
        <v>105126</v>
      </c>
      <c r="F80" s="388">
        <f>ROUND('[2]plgroup'!$T$8/1000,0)</f>
        <v>92691</v>
      </c>
      <c r="I80" s="308"/>
    </row>
    <row r="81" spans="1:9" s="180" customFormat="1" ht="15.75" thickBot="1">
      <c r="A81" s="311"/>
      <c r="B81" s="182" t="s">
        <v>210</v>
      </c>
      <c r="C81" s="381">
        <f>SUM(C79:C80)</f>
        <v>64937</v>
      </c>
      <c r="D81" s="382">
        <f>SUM(D79:D80)</f>
        <v>58946</v>
      </c>
      <c r="E81" s="381">
        <f>SUM(E79:E80)</f>
        <v>214728</v>
      </c>
      <c r="F81" s="382">
        <f>SUM(F79:F80)</f>
        <v>186857</v>
      </c>
      <c r="I81" s="308"/>
    </row>
    <row r="82" spans="1:9" s="365" customFormat="1" ht="15.75" thickTop="1">
      <c r="A82" s="364"/>
      <c r="B82" s="363"/>
      <c r="C82" s="406">
        <f>SUM(C79:C80)-'IS'!B14</f>
        <v>0</v>
      </c>
      <c r="D82" s="407">
        <f>SUM(D79:D80)-'IS'!C14</f>
        <v>0</v>
      </c>
      <c r="E82" s="406">
        <f>SUM(E79:E80)-'IS'!D14</f>
        <v>0</v>
      </c>
      <c r="F82" s="407">
        <f>SUM(F79:F80)-'IS'!E14</f>
        <v>0</v>
      </c>
      <c r="I82" s="366"/>
    </row>
    <row r="83" spans="1:9" s="180" customFormat="1" ht="15">
      <c r="A83" s="158"/>
      <c r="B83" s="181" t="s">
        <v>207</v>
      </c>
      <c r="C83" s="386"/>
      <c r="D83" s="383"/>
      <c r="E83" s="386"/>
      <c r="F83" s="383"/>
      <c r="I83" s="308"/>
    </row>
    <row r="84" spans="1:9" ht="15">
      <c r="A84" s="311"/>
      <c r="B84" s="182" t="s">
        <v>213</v>
      </c>
      <c r="C84" s="385">
        <f>ROUND('[3]qtr PLgroup'!$R$57/1000,0)</f>
        <v>4455</v>
      </c>
      <c r="D84" s="388">
        <f>F84-'[1]Notes'!F82</f>
        <v>4897</v>
      </c>
      <c r="E84" s="385">
        <f>ROUND('[3]PLgroup'!$R$57/1000,0)</f>
        <v>15208</v>
      </c>
      <c r="F84" s="388">
        <f>ROUND('[2]plgroup'!$S$52/1000,0)</f>
        <v>14027</v>
      </c>
      <c r="I84" s="305" t="s">
        <v>208</v>
      </c>
    </row>
    <row r="85" spans="1:9" s="180" customFormat="1" ht="15">
      <c r="A85" s="311"/>
      <c r="B85" s="182" t="s">
        <v>212</v>
      </c>
      <c r="C85" s="385">
        <f>ROUNDDOWN('[3]qtr PLgroup'!$S$57/1000,0)</f>
        <v>-1403</v>
      </c>
      <c r="D85" s="388">
        <f>F85-'[1]Notes'!F83</f>
        <v>6658</v>
      </c>
      <c r="E85" s="385">
        <f>ROUNDUP('[3]PLgroup'!$S$57/1000,0)</f>
        <v>4808</v>
      </c>
      <c r="F85" s="388">
        <f>ROUND('[2]plgroup'!$T$52/1000,0)</f>
        <v>21024</v>
      </c>
      <c r="I85" s="308"/>
    </row>
    <row r="86" spans="1:9" s="192" customFormat="1" ht="15.75" thickBot="1">
      <c r="A86" s="312"/>
      <c r="B86" s="182" t="s">
        <v>211</v>
      </c>
      <c r="C86" s="381">
        <f>SUM(C84:C85)</f>
        <v>3052</v>
      </c>
      <c r="D86" s="382">
        <f>SUM(D84:D85)</f>
        <v>11555</v>
      </c>
      <c r="E86" s="381">
        <f>SUM(E84:E85)</f>
        <v>20016</v>
      </c>
      <c r="F86" s="382">
        <f>SUM(F84:F85)</f>
        <v>35051</v>
      </c>
      <c r="I86" s="309"/>
    </row>
    <row r="87" spans="1:9" s="361" customFormat="1" ht="15.75" thickTop="1">
      <c r="A87" s="359"/>
      <c r="B87" s="363"/>
      <c r="C87" s="406">
        <f>C86-'IS'!B22</f>
        <v>0</v>
      </c>
      <c r="D87" s="407">
        <f>D86-'IS'!C22</f>
        <v>0</v>
      </c>
      <c r="E87" s="406">
        <f>E86-'IS'!D22</f>
        <v>0</v>
      </c>
      <c r="F87" s="407">
        <f>F86-'IS'!E22</f>
        <v>0</v>
      </c>
      <c r="I87" s="362"/>
    </row>
    <row r="88" spans="1:9" s="180" customFormat="1" ht="15">
      <c r="A88" s="158"/>
      <c r="B88" s="181" t="s">
        <v>209</v>
      </c>
      <c r="C88" s="386"/>
      <c r="D88" s="383"/>
      <c r="E88" s="386"/>
      <c r="F88" s="383"/>
      <c r="I88" s="308"/>
    </row>
    <row r="89" spans="1:6" ht="15">
      <c r="A89" s="311"/>
      <c r="B89" s="182" t="s">
        <v>213</v>
      </c>
      <c r="C89" s="385">
        <f>ROUND('[3]qtr PLgroup'!$R$61/1000,0)</f>
        <v>3223</v>
      </c>
      <c r="D89" s="388">
        <f>F89-'[1]Notes'!F87</f>
        <v>4701</v>
      </c>
      <c r="E89" s="385">
        <f>ROUNDUP('[3]PLgroup'!$R$61/1000,0)</f>
        <v>11787</v>
      </c>
      <c r="F89" s="388">
        <f>ROUND('[2]plgroup'!$S$56/1000,0)</f>
        <v>12409</v>
      </c>
    </row>
    <row r="90" spans="1:9" s="180" customFormat="1" ht="15">
      <c r="A90" s="311"/>
      <c r="B90" s="182" t="s">
        <v>212</v>
      </c>
      <c r="C90" s="385">
        <f>ROUNDUP('[3]qtr PLgroup'!$S$61/1000,0)</f>
        <v>1987</v>
      </c>
      <c r="D90" s="388">
        <f>F90-'[1]Notes'!F88</f>
        <v>5135</v>
      </c>
      <c r="E90" s="385">
        <f>ROUNDUP('[3]PLgroup'!$S$61/1000,0)</f>
        <v>6610</v>
      </c>
      <c r="F90" s="388">
        <f>ROUND('[2]plgroup'!$T$56/1000,0)</f>
        <v>16659</v>
      </c>
      <c r="I90" s="308"/>
    </row>
    <row r="91" spans="1:9" s="192" customFormat="1" ht="15.75" thickBot="1">
      <c r="A91" s="312"/>
      <c r="B91" s="182" t="s">
        <v>214</v>
      </c>
      <c r="C91" s="381">
        <f>SUM(C89:C90)</f>
        <v>5210</v>
      </c>
      <c r="D91" s="382">
        <f>SUM(D89:D90)</f>
        <v>9836</v>
      </c>
      <c r="E91" s="381">
        <f>SUM(E89:E90)</f>
        <v>18397</v>
      </c>
      <c r="F91" s="382">
        <f>SUM(F89:F90)</f>
        <v>29068</v>
      </c>
      <c r="I91" s="309"/>
    </row>
    <row r="92" spans="1:9" s="361" customFormat="1" ht="16.5" thickBot="1" thickTop="1">
      <c r="A92" s="359"/>
      <c r="B92" s="360"/>
      <c r="C92" s="408">
        <f>C91-'IS'!B24</f>
        <v>0</v>
      </c>
      <c r="D92" s="409">
        <f>D91-'IS'!C24</f>
        <v>0</v>
      </c>
      <c r="E92" s="408">
        <f>E91-'IS'!D24</f>
        <v>0</v>
      </c>
      <c r="F92" s="409">
        <f>F91-'IS'!E24</f>
        <v>0</v>
      </c>
      <c r="I92" s="362"/>
    </row>
    <row r="93" spans="1:6" ht="15">
      <c r="A93" s="168"/>
      <c r="B93" s="93"/>
      <c r="C93" s="177"/>
      <c r="D93" s="177"/>
      <c r="E93" s="177"/>
      <c r="F93" s="177"/>
    </row>
    <row r="94" spans="1:6" ht="15">
      <c r="A94" s="168" t="s">
        <v>297</v>
      </c>
      <c r="B94" s="87" t="s">
        <v>322</v>
      </c>
      <c r="C94" s="177"/>
      <c r="D94" s="177"/>
      <c r="E94" s="177"/>
      <c r="F94" s="177"/>
    </row>
    <row r="95" spans="1:6" ht="15">
      <c r="A95" s="168"/>
      <c r="B95" s="93" t="s">
        <v>324</v>
      </c>
      <c r="C95" s="177"/>
      <c r="D95" s="177"/>
      <c r="E95" s="177"/>
      <c r="F95" s="177"/>
    </row>
    <row r="96" spans="1:6" ht="15">
      <c r="A96" s="168"/>
      <c r="B96" s="93" t="s">
        <v>323</v>
      </c>
      <c r="C96" s="177"/>
      <c r="D96" s="177"/>
      <c r="E96" s="177"/>
      <c r="F96" s="177"/>
    </row>
    <row r="97" spans="1:6" ht="15">
      <c r="A97" s="168"/>
      <c r="B97" s="93"/>
      <c r="C97" s="177"/>
      <c r="D97" s="177"/>
      <c r="E97" s="177"/>
      <c r="F97" s="177"/>
    </row>
    <row r="98" spans="1:9" s="88" customFormat="1" ht="15">
      <c r="A98" s="168" t="s">
        <v>298</v>
      </c>
      <c r="B98" s="87" t="s">
        <v>113</v>
      </c>
      <c r="C98" s="87"/>
      <c r="D98" s="87"/>
      <c r="E98" s="167"/>
      <c r="F98" s="87"/>
      <c r="I98" s="305"/>
    </row>
    <row r="99" spans="1:6" ht="15">
      <c r="A99" s="168"/>
      <c r="B99" s="93" t="s">
        <v>325</v>
      </c>
      <c r="C99" s="93"/>
      <c r="D99" s="93"/>
      <c r="E99" s="167"/>
      <c r="F99" s="93"/>
    </row>
    <row r="100" spans="1:6" ht="15">
      <c r="A100" s="168"/>
      <c r="B100" s="93"/>
      <c r="C100" s="93"/>
      <c r="D100" s="93"/>
      <c r="E100" s="93"/>
      <c r="F100" s="93"/>
    </row>
    <row r="101" spans="1:9" s="88" customFormat="1" ht="15">
      <c r="A101" s="168" t="s">
        <v>299</v>
      </c>
      <c r="B101" s="87" t="s">
        <v>44</v>
      </c>
      <c r="C101" s="87"/>
      <c r="D101" s="87"/>
      <c r="E101" s="87"/>
      <c r="F101" s="87"/>
      <c r="I101" s="305"/>
    </row>
    <row r="102" spans="1:9" s="88" customFormat="1" ht="15">
      <c r="A102" s="168"/>
      <c r="B102" s="93" t="s">
        <v>361</v>
      </c>
      <c r="C102" s="108"/>
      <c r="D102" s="108"/>
      <c r="E102" s="108"/>
      <c r="I102" s="305"/>
    </row>
    <row r="103" spans="1:9" s="88" customFormat="1" ht="15">
      <c r="A103" s="168"/>
      <c r="B103" s="93" t="s">
        <v>362</v>
      </c>
      <c r="C103" s="108"/>
      <c r="D103" s="108"/>
      <c r="E103" s="108"/>
      <c r="I103" s="305"/>
    </row>
    <row r="104" spans="1:9" s="88" customFormat="1" ht="15">
      <c r="A104" s="168"/>
      <c r="B104" s="93" t="s">
        <v>363</v>
      </c>
      <c r="C104" s="108"/>
      <c r="E104" s="108"/>
      <c r="I104" s="305"/>
    </row>
    <row r="105" spans="1:9" s="88" customFormat="1" ht="15">
      <c r="A105" s="168"/>
      <c r="B105" s="93" t="s">
        <v>364</v>
      </c>
      <c r="C105" s="108"/>
      <c r="E105" s="108"/>
      <c r="I105" s="305"/>
    </row>
    <row r="106" spans="1:9" s="88" customFormat="1" ht="15">
      <c r="A106" s="168"/>
      <c r="B106" s="85" t="s">
        <v>365</v>
      </c>
      <c r="C106" s="108"/>
      <c r="E106" s="108"/>
      <c r="I106" s="305"/>
    </row>
    <row r="107" spans="1:9" s="88" customFormat="1" ht="15">
      <c r="A107" s="168"/>
      <c r="B107" s="93"/>
      <c r="C107" s="108"/>
      <c r="D107" s="358"/>
      <c r="E107" s="108"/>
      <c r="I107" s="305"/>
    </row>
    <row r="108" spans="1:9" s="88" customFormat="1" ht="15">
      <c r="A108" s="168"/>
      <c r="B108" s="93" t="s">
        <v>397</v>
      </c>
      <c r="C108" s="108"/>
      <c r="E108" s="108"/>
      <c r="I108" s="305"/>
    </row>
    <row r="109" spans="1:9" s="88" customFormat="1" ht="15">
      <c r="A109" s="168"/>
      <c r="B109" s="93" t="s">
        <v>398</v>
      </c>
      <c r="C109" s="108"/>
      <c r="E109" s="108"/>
      <c r="I109" s="305"/>
    </row>
    <row r="110" spans="1:9" s="88" customFormat="1" ht="15">
      <c r="A110" s="168"/>
      <c r="B110" s="93" t="s">
        <v>399</v>
      </c>
      <c r="C110" s="108"/>
      <c r="E110" s="108"/>
      <c r="I110" s="305"/>
    </row>
    <row r="111" spans="1:9" s="88" customFormat="1" ht="15">
      <c r="A111" s="168"/>
      <c r="B111" s="93" t="s">
        <v>400</v>
      </c>
      <c r="C111" s="108"/>
      <c r="E111" s="108"/>
      <c r="I111" s="305"/>
    </row>
    <row r="112" spans="1:9" s="88" customFormat="1" ht="15">
      <c r="A112" s="168"/>
      <c r="B112" s="93" t="s">
        <v>401</v>
      </c>
      <c r="C112" s="108"/>
      <c r="E112" s="108"/>
      <c r="I112" s="305"/>
    </row>
    <row r="113" spans="1:9" s="88" customFormat="1" ht="15">
      <c r="A113" s="168"/>
      <c r="B113" s="93" t="s">
        <v>402</v>
      </c>
      <c r="C113" s="108"/>
      <c r="E113" s="108"/>
      <c r="I113" s="305"/>
    </row>
    <row r="114" spans="1:9" s="88" customFormat="1" ht="15">
      <c r="A114" s="168"/>
      <c r="B114" s="93" t="s">
        <v>403</v>
      </c>
      <c r="C114" s="108"/>
      <c r="E114" s="108"/>
      <c r="I114" s="305"/>
    </row>
    <row r="115" spans="1:9" s="88" customFormat="1" ht="15">
      <c r="A115" s="168"/>
      <c r="B115" s="93"/>
      <c r="C115" s="108"/>
      <c r="E115" s="108"/>
      <c r="I115" s="305"/>
    </row>
    <row r="116" spans="1:9" s="88" customFormat="1" ht="15">
      <c r="A116" s="168"/>
      <c r="B116" s="93" t="s">
        <v>366</v>
      </c>
      <c r="C116" s="108"/>
      <c r="E116" s="108"/>
      <c r="I116" s="305"/>
    </row>
    <row r="117" spans="1:9" s="88" customFormat="1" ht="15">
      <c r="A117" s="168"/>
      <c r="B117" s="315"/>
      <c r="C117" s="109"/>
      <c r="D117" s="109"/>
      <c r="E117" s="109"/>
      <c r="F117" s="109"/>
      <c r="I117" s="305"/>
    </row>
    <row r="118" spans="1:6" ht="15">
      <c r="A118" s="168" t="s">
        <v>300</v>
      </c>
      <c r="B118" s="87" t="s">
        <v>45</v>
      </c>
      <c r="C118" s="87"/>
      <c r="D118" s="87"/>
      <c r="E118" s="87"/>
      <c r="F118" s="87"/>
    </row>
    <row r="119" spans="1:9" s="88" customFormat="1" ht="15">
      <c r="A119" s="122"/>
      <c r="B119" s="93" t="s">
        <v>380</v>
      </c>
      <c r="C119" s="93"/>
      <c r="D119" s="93"/>
      <c r="E119" s="93"/>
      <c r="F119" s="93"/>
      <c r="I119" s="305"/>
    </row>
    <row r="120" spans="1:6" ht="15">
      <c r="A120" s="168"/>
      <c r="B120" s="93"/>
      <c r="C120" s="93"/>
      <c r="D120" s="93"/>
      <c r="E120" s="93"/>
      <c r="F120" s="93"/>
    </row>
    <row r="121" spans="1:6" ht="15">
      <c r="A121" s="168" t="s">
        <v>301</v>
      </c>
      <c r="B121" s="87" t="s">
        <v>75</v>
      </c>
      <c r="C121" s="87"/>
      <c r="D121" s="87"/>
      <c r="E121" s="87"/>
      <c r="F121" s="87"/>
    </row>
    <row r="122" spans="1:9" s="88" customFormat="1" ht="15">
      <c r="A122" s="122"/>
      <c r="B122" s="93" t="s">
        <v>262</v>
      </c>
      <c r="C122" s="93"/>
      <c r="D122" s="93"/>
      <c r="E122" s="93"/>
      <c r="F122" s="93"/>
      <c r="I122" s="305"/>
    </row>
    <row r="123" spans="1:6" ht="15">
      <c r="A123" s="168"/>
      <c r="B123" s="93"/>
      <c r="C123" s="93"/>
      <c r="D123" s="111"/>
      <c r="E123" s="112"/>
      <c r="F123" s="113"/>
    </row>
    <row r="124" spans="1:6" ht="15">
      <c r="A124" s="168" t="s">
        <v>302</v>
      </c>
      <c r="B124" s="87" t="s">
        <v>46</v>
      </c>
      <c r="C124" s="87"/>
      <c r="D124" s="87"/>
      <c r="E124" s="87"/>
      <c r="F124" s="87"/>
    </row>
    <row r="125" spans="1:9" s="88" customFormat="1" ht="15">
      <c r="A125" s="122"/>
      <c r="B125" s="93" t="s">
        <v>263</v>
      </c>
      <c r="C125" s="93"/>
      <c r="D125" s="93"/>
      <c r="E125" s="93"/>
      <c r="F125" s="93"/>
      <c r="I125" s="305"/>
    </row>
    <row r="126" spans="1:5" ht="15.75" thickBot="1">
      <c r="A126" s="168"/>
      <c r="B126" s="93"/>
      <c r="C126" s="93"/>
      <c r="D126" s="93"/>
      <c r="E126" s="93"/>
    </row>
    <row r="127" spans="1:5" ht="15.75" thickBot="1">
      <c r="A127" s="168"/>
      <c r="B127" s="114"/>
      <c r="C127" s="204"/>
      <c r="D127" s="200" t="s">
        <v>94</v>
      </c>
      <c r="E127" s="115"/>
    </row>
    <row r="128" spans="1:9" s="180" customFormat="1" ht="15">
      <c r="A128" s="311"/>
      <c r="B128" s="181" t="s">
        <v>264</v>
      </c>
      <c r="C128" s="205"/>
      <c r="D128" s="201"/>
      <c r="E128" s="115"/>
      <c r="I128" s="308"/>
    </row>
    <row r="129" spans="1:7" ht="15">
      <c r="A129" s="158"/>
      <c r="B129" s="208" t="s">
        <v>190</v>
      </c>
      <c r="C129" s="206"/>
      <c r="D129" s="195">
        <f>'[3]Notes'!$T$709</f>
        <v>711.7741500000001</v>
      </c>
      <c r="E129" s="120"/>
      <c r="G129" s="116"/>
    </row>
    <row r="130" spans="1:7" ht="15">
      <c r="A130" s="158"/>
      <c r="B130" s="209" t="s">
        <v>52</v>
      </c>
      <c r="C130" s="118"/>
      <c r="D130" s="202">
        <f>SUM('[3]Notes'!$T$710:$T$714)</f>
        <v>2272.7559100000003</v>
      </c>
      <c r="E130" s="120"/>
      <c r="F130" s="93"/>
      <c r="G130" s="120"/>
    </row>
    <row r="131" spans="1:7" ht="15.75" thickBot="1">
      <c r="A131" s="158"/>
      <c r="B131" s="209" t="s">
        <v>61</v>
      </c>
      <c r="C131" s="118"/>
      <c r="D131" s="203">
        <f>SUM(D129:D130)</f>
        <v>2984.5300600000005</v>
      </c>
      <c r="E131" s="115"/>
      <c r="F131" s="93"/>
      <c r="G131" s="120"/>
    </row>
    <row r="132" spans="1:7" ht="15">
      <c r="A132" s="158"/>
      <c r="B132" s="117"/>
      <c r="C132" s="118"/>
      <c r="D132" s="195"/>
      <c r="E132" s="115"/>
      <c r="F132" s="93"/>
      <c r="G132" s="120"/>
    </row>
    <row r="133" spans="1:7" ht="15">
      <c r="A133" s="158"/>
      <c r="B133" s="181" t="s">
        <v>265</v>
      </c>
      <c r="C133" s="118"/>
      <c r="D133" s="195"/>
      <c r="E133" s="115"/>
      <c r="F133" s="93"/>
      <c r="G133" s="120"/>
    </row>
    <row r="134" spans="1:7" ht="15">
      <c r="A134" s="158"/>
      <c r="B134" s="209" t="s">
        <v>266</v>
      </c>
      <c r="C134" s="118"/>
      <c r="D134" s="202">
        <f>'[3]Notes'!$T$718</f>
        <v>24449</v>
      </c>
      <c r="E134" s="115"/>
      <c r="F134" s="93"/>
      <c r="G134" s="120"/>
    </row>
    <row r="135" spans="1:7" ht="15.75" thickBot="1">
      <c r="A135" s="158"/>
      <c r="B135" s="209" t="s">
        <v>61</v>
      </c>
      <c r="C135" s="118"/>
      <c r="D135" s="203">
        <f>SUM(D134)</f>
        <v>24449</v>
      </c>
      <c r="E135" s="115"/>
      <c r="F135" s="93"/>
      <c r="G135" s="120"/>
    </row>
    <row r="136" spans="1:7" ht="15">
      <c r="A136" s="311"/>
      <c r="B136" s="196"/>
      <c r="C136" s="197"/>
      <c r="D136" s="207"/>
      <c r="E136" s="121"/>
      <c r="F136" s="121"/>
      <c r="G136" s="120"/>
    </row>
    <row r="137" spans="1:7" ht="15.75" thickBot="1">
      <c r="A137" s="311"/>
      <c r="B137" s="181" t="s">
        <v>267</v>
      </c>
      <c r="C137" s="197"/>
      <c r="D137" s="119">
        <f>D131+D135</f>
        <v>27433.53006</v>
      </c>
      <c r="E137" s="121"/>
      <c r="F137" s="121"/>
      <c r="G137" s="120"/>
    </row>
    <row r="138" spans="1:7" ht="15.75" thickBot="1">
      <c r="A138" s="311"/>
      <c r="B138" s="198"/>
      <c r="C138" s="199"/>
      <c r="D138" s="199"/>
      <c r="E138" s="121"/>
      <c r="F138" s="121"/>
      <c r="G138" s="120"/>
    </row>
    <row r="139" spans="1:7" ht="15">
      <c r="A139" s="311"/>
      <c r="B139" s="121"/>
      <c r="C139" s="121"/>
      <c r="D139" s="121"/>
      <c r="E139" s="121"/>
      <c r="F139" s="121"/>
      <c r="G139" s="120"/>
    </row>
    <row r="329" ht="15">
      <c r="A329" s="168"/>
    </row>
    <row r="330" ht="15">
      <c r="A330" s="168"/>
    </row>
    <row r="331" ht="15">
      <c r="A331" s="168"/>
    </row>
    <row r="332" ht="15">
      <c r="A332" s="168"/>
    </row>
    <row r="333" ht="15">
      <c r="A333" s="168"/>
    </row>
    <row r="334" ht="15">
      <c r="A334" s="168"/>
    </row>
    <row r="335" ht="15">
      <c r="A335" s="168"/>
    </row>
    <row r="336" ht="15">
      <c r="A336" s="168"/>
    </row>
    <row r="337" ht="15">
      <c r="A337" s="168"/>
    </row>
    <row r="338" ht="15">
      <c r="A338" s="168"/>
    </row>
    <row r="339" ht="15">
      <c r="A339" s="168"/>
    </row>
    <row r="340" ht="15">
      <c r="A340" s="168"/>
    </row>
    <row r="341" ht="15">
      <c r="A341" s="168"/>
    </row>
    <row r="342" ht="15">
      <c r="A342" s="168"/>
    </row>
    <row r="343" ht="15">
      <c r="A343" s="168"/>
    </row>
    <row r="344" ht="15">
      <c r="A344" s="168"/>
    </row>
    <row r="345" ht="15">
      <c r="A345" s="168"/>
    </row>
    <row r="346" ht="15">
      <c r="A346" s="168"/>
    </row>
    <row r="347" ht="15">
      <c r="A347" s="168"/>
    </row>
    <row r="348" ht="15">
      <c r="A348" s="168"/>
    </row>
    <row r="349" ht="15">
      <c r="A349" s="168"/>
    </row>
    <row r="350" ht="15">
      <c r="A350" s="168"/>
    </row>
    <row r="351" ht="15">
      <c r="A351" s="168"/>
    </row>
    <row r="352" ht="15">
      <c r="A352" s="168"/>
    </row>
    <row r="353" ht="15">
      <c r="A353" s="168"/>
    </row>
    <row r="354" ht="15">
      <c r="A354" s="168"/>
    </row>
    <row r="355" ht="15">
      <c r="A355" s="168"/>
    </row>
    <row r="356" ht="15">
      <c r="A356" s="168"/>
    </row>
    <row r="357" ht="15">
      <c r="A357" s="168"/>
    </row>
    <row r="358" ht="15">
      <c r="A358" s="168"/>
    </row>
    <row r="359" ht="15">
      <c r="A359" s="168"/>
    </row>
    <row r="360" ht="15">
      <c r="A360" s="168"/>
    </row>
    <row r="361" ht="15">
      <c r="A361" s="168"/>
    </row>
    <row r="362" ht="15">
      <c r="A362" s="168"/>
    </row>
    <row r="363" ht="15">
      <c r="A363" s="168"/>
    </row>
    <row r="364" ht="15">
      <c r="A364" s="168"/>
    </row>
    <row r="365" ht="15">
      <c r="A365" s="168"/>
    </row>
    <row r="366" ht="15">
      <c r="A366" s="168"/>
    </row>
    <row r="367" ht="15">
      <c r="A367" s="168"/>
    </row>
    <row r="368" ht="15">
      <c r="A368" s="168"/>
    </row>
    <row r="369" ht="15">
      <c r="A369" s="168"/>
    </row>
    <row r="370" ht="15">
      <c r="A370" s="168"/>
    </row>
    <row r="371" ht="15">
      <c r="A371" s="168"/>
    </row>
    <row r="372" ht="15">
      <c r="A372" s="168"/>
    </row>
    <row r="373" ht="15">
      <c r="A373" s="168"/>
    </row>
    <row r="374" ht="15">
      <c r="A374" s="168"/>
    </row>
    <row r="375" ht="15">
      <c r="A375" s="168"/>
    </row>
    <row r="376" ht="15">
      <c r="A376" s="168"/>
    </row>
    <row r="377" ht="15">
      <c r="A377" s="168"/>
    </row>
    <row r="378" ht="15">
      <c r="A378" s="168"/>
    </row>
    <row r="379" ht="15">
      <c r="A379" s="168"/>
    </row>
    <row r="380" ht="15">
      <c r="A380" s="168"/>
    </row>
    <row r="381" ht="15">
      <c r="A381" s="168"/>
    </row>
    <row r="382" ht="15">
      <c r="A382" s="168"/>
    </row>
    <row r="383" ht="15">
      <c r="A383" s="168"/>
    </row>
    <row r="384" ht="15">
      <c r="A384" s="168"/>
    </row>
    <row r="385" ht="15">
      <c r="A385" s="168"/>
    </row>
    <row r="386" ht="15">
      <c r="A386" s="168"/>
    </row>
    <row r="387" ht="15">
      <c r="A387" s="168"/>
    </row>
    <row r="388" ht="15">
      <c r="A388" s="168"/>
    </row>
    <row r="389" ht="15">
      <c r="A389" s="168"/>
    </row>
    <row r="390" ht="15">
      <c r="A390" s="168"/>
    </row>
    <row r="391" ht="15">
      <c r="A391" s="168"/>
    </row>
    <row r="392" ht="15">
      <c r="A392" s="168"/>
    </row>
    <row r="393" ht="15">
      <c r="A393" s="168"/>
    </row>
    <row r="394" ht="15">
      <c r="A394" s="168"/>
    </row>
    <row r="395" ht="15">
      <c r="A395" s="168"/>
    </row>
    <row r="396" ht="15">
      <c r="A396" s="168"/>
    </row>
    <row r="397" ht="15">
      <c r="A397" s="168"/>
    </row>
    <row r="398" ht="15">
      <c r="A398" s="168"/>
    </row>
    <row r="399" ht="15">
      <c r="A399" s="168"/>
    </row>
    <row r="400" ht="15">
      <c r="A400" s="168"/>
    </row>
    <row r="401" ht="15">
      <c r="A401" s="168"/>
    </row>
    <row r="402" ht="15">
      <c r="A402" s="168"/>
    </row>
    <row r="403" ht="15">
      <c r="A403" s="168"/>
    </row>
    <row r="404" ht="15">
      <c r="A404" s="168"/>
    </row>
    <row r="405" ht="15">
      <c r="A405" s="168"/>
    </row>
  </sheetData>
  <sheetProtection password="8336" sheet="1" objects="1" selectLockedCells="1" selectUnlockedCells="1"/>
  <mergeCells count="6">
    <mergeCell ref="A1:F4"/>
    <mergeCell ref="E74:F74"/>
    <mergeCell ref="B74:B77"/>
    <mergeCell ref="E75:F75"/>
    <mergeCell ref="C74:D74"/>
    <mergeCell ref="C75:D75"/>
  </mergeCells>
  <printOptions/>
  <pageMargins left="0.6" right="0.25" top="0.4" bottom="0.4" header="0.25" footer="0.25"/>
  <pageSetup fitToHeight="0" fitToWidth="1" horizontalDpi="600" verticalDpi="600" orientation="portrait" paperSize="9" scale="90" r:id="rId2"/>
  <headerFooter alignWithMargins="0">
    <oddFooter>&amp;L&amp;F&amp;C&amp;A  Pg &amp;P/&amp;N</oddFooter>
  </headerFooter>
  <rowBreaks count="2" manualBreakCount="2">
    <brk id="52" max="7" man="1"/>
    <brk id="93" max="7" man="1"/>
  </rowBreaks>
  <drawing r:id="rId1"/>
</worksheet>
</file>

<file path=xl/worksheets/sheet6.xml><?xml version="1.0" encoding="utf-8"?>
<worksheet xmlns="http://schemas.openxmlformats.org/spreadsheetml/2006/main" xmlns:r="http://schemas.openxmlformats.org/officeDocument/2006/relationships">
  <dimension ref="A1:K196"/>
  <sheetViews>
    <sheetView workbookViewId="0" topLeftCell="A2">
      <selection activeCell="A26" sqref="A26"/>
    </sheetView>
  </sheetViews>
  <sheetFormatPr defaultColWidth="9.140625" defaultRowHeight="12.75" outlineLevelRow="1" outlineLevelCol="1"/>
  <cols>
    <col min="1" max="1" width="4.7109375" style="0" customWidth="1"/>
    <col min="2" max="2" width="38.8515625" style="0" customWidth="1"/>
    <col min="3" max="3" width="12.28125" style="0" customWidth="1"/>
    <col min="4" max="4" width="13.140625" style="0" bestFit="1" customWidth="1"/>
    <col min="5" max="5" width="11.57421875" style="0" customWidth="1"/>
    <col min="6" max="6" width="10.00390625" style="0" bestFit="1" customWidth="1"/>
    <col min="7" max="7" width="6.7109375" style="0" customWidth="1"/>
    <col min="8" max="8" width="6.8515625" style="0" customWidth="1"/>
    <col min="9" max="9" width="6.7109375" style="421" hidden="1" customWidth="1" outlineLevel="1"/>
    <col min="10" max="10" width="4.8515625" style="421" hidden="1" customWidth="1" outlineLevel="1" collapsed="1"/>
    <col min="11" max="11" width="9.140625" style="0" customWidth="1" collapsed="1"/>
  </cols>
  <sheetData>
    <row r="1" ht="15">
      <c r="I1" s="420" t="s">
        <v>289</v>
      </c>
    </row>
    <row r="2" ht="15">
      <c r="I2" s="420" t="s">
        <v>290</v>
      </c>
    </row>
    <row r="3" ht="15">
      <c r="I3" s="422" t="s">
        <v>96</v>
      </c>
    </row>
    <row r="4" ht="15">
      <c r="I4" s="420"/>
    </row>
    <row r="5" spans="1:10" s="85" customFormat="1" ht="15">
      <c r="A5" s="86" t="s">
        <v>109</v>
      </c>
      <c r="D5" s="87"/>
      <c r="E5" s="87"/>
      <c r="I5" s="420"/>
      <c r="J5" s="423"/>
    </row>
    <row r="6" spans="1:10" s="85" customFormat="1" ht="15">
      <c r="A6" s="86" t="s">
        <v>327</v>
      </c>
      <c r="I6" s="420"/>
      <c r="J6" s="423"/>
    </row>
    <row r="7" spans="1:10" s="85" customFormat="1" ht="15">
      <c r="A7" s="86" t="str">
        <f>+'BS'!A7</f>
        <v>for the financial year ended 30 June 2008</v>
      </c>
      <c r="I7" s="420"/>
      <c r="J7" s="423"/>
    </row>
    <row r="8" spans="1:10" ht="14.25">
      <c r="A8" s="86" t="s">
        <v>326</v>
      </c>
      <c r="I8" s="424"/>
      <c r="J8" s="423"/>
    </row>
    <row r="9" ht="12.75">
      <c r="I9" s="424"/>
    </row>
    <row r="10" spans="1:10" s="85" customFormat="1" ht="15">
      <c r="A10" s="168" t="s">
        <v>329</v>
      </c>
      <c r="B10" s="87" t="s">
        <v>76</v>
      </c>
      <c r="C10" s="87"/>
      <c r="D10" s="87"/>
      <c r="E10" s="87"/>
      <c r="F10" s="87"/>
      <c r="G10" s="120"/>
      <c r="I10" s="425">
        <v>1</v>
      </c>
      <c r="J10" s="426" t="s">
        <v>302</v>
      </c>
    </row>
    <row r="11" spans="1:11" s="88" customFormat="1" ht="15">
      <c r="A11" s="122"/>
      <c r="B11" s="93" t="s">
        <v>342</v>
      </c>
      <c r="C11" s="93"/>
      <c r="D11" s="93"/>
      <c r="E11" s="93"/>
      <c r="F11" s="93"/>
      <c r="G11" s="120"/>
      <c r="I11" s="425"/>
      <c r="J11" s="425"/>
      <c r="K11" s="85"/>
    </row>
    <row r="12" spans="1:11" s="88" customFormat="1" ht="15">
      <c r="A12" s="122"/>
      <c r="B12" s="93" t="s">
        <v>268</v>
      </c>
      <c r="C12" s="93"/>
      <c r="D12" s="93"/>
      <c r="E12" s="93"/>
      <c r="F12" s="93"/>
      <c r="G12" s="120"/>
      <c r="I12" s="425"/>
      <c r="J12" s="425"/>
      <c r="K12" s="85"/>
    </row>
    <row r="13" spans="1:11" s="88" customFormat="1" ht="15">
      <c r="A13" s="122"/>
      <c r="B13" s="93" t="s">
        <v>392</v>
      </c>
      <c r="C13" s="93"/>
      <c r="D13" s="93"/>
      <c r="E13" s="93"/>
      <c r="F13" s="93"/>
      <c r="G13" s="120"/>
      <c r="I13" s="425"/>
      <c r="J13" s="425"/>
      <c r="K13" s="85"/>
    </row>
    <row r="14" spans="1:11" s="88" customFormat="1" ht="15">
      <c r="A14" s="122"/>
      <c r="B14" s="93" t="s">
        <v>269</v>
      </c>
      <c r="C14" s="93"/>
      <c r="D14" s="93"/>
      <c r="E14" s="93"/>
      <c r="F14" s="93"/>
      <c r="G14" s="120"/>
      <c r="I14" s="425"/>
      <c r="J14" s="425"/>
      <c r="K14" s="85"/>
    </row>
    <row r="15" spans="1:10" s="88" customFormat="1" ht="15">
      <c r="A15" s="122"/>
      <c r="B15" s="93" t="s">
        <v>270</v>
      </c>
      <c r="C15" s="93"/>
      <c r="D15" s="93"/>
      <c r="E15" s="93"/>
      <c r="F15" s="93"/>
      <c r="G15" s="120"/>
      <c r="I15" s="425"/>
      <c r="J15" s="425"/>
    </row>
    <row r="16" spans="1:10" s="88" customFormat="1" ht="15">
      <c r="A16" s="122"/>
      <c r="B16" s="93"/>
      <c r="C16" s="93"/>
      <c r="D16" s="93"/>
      <c r="E16" s="93"/>
      <c r="F16" s="93"/>
      <c r="G16" s="120"/>
      <c r="I16" s="425"/>
      <c r="J16" s="425"/>
    </row>
    <row r="17" spans="1:10" s="88" customFormat="1" ht="15">
      <c r="A17" s="122"/>
      <c r="B17" s="93" t="s">
        <v>343</v>
      </c>
      <c r="C17" s="93"/>
      <c r="D17" s="93"/>
      <c r="E17" s="93"/>
      <c r="F17" s="93"/>
      <c r="G17" s="120"/>
      <c r="I17" s="425"/>
      <c r="J17" s="425"/>
    </row>
    <row r="18" spans="1:10" s="88" customFormat="1" ht="15">
      <c r="A18" s="122"/>
      <c r="B18" s="93" t="s">
        <v>381</v>
      </c>
      <c r="C18" s="93"/>
      <c r="D18" s="93"/>
      <c r="E18" s="93"/>
      <c r="F18" s="93"/>
      <c r="G18" s="120"/>
      <c r="I18" s="425"/>
      <c r="J18" s="425"/>
    </row>
    <row r="19" spans="1:10" s="88" customFormat="1" ht="15">
      <c r="A19" s="122"/>
      <c r="B19" s="93" t="s">
        <v>382</v>
      </c>
      <c r="C19" s="93"/>
      <c r="D19" s="93"/>
      <c r="E19" s="93"/>
      <c r="F19" s="93"/>
      <c r="G19" s="120"/>
      <c r="I19" s="425"/>
      <c r="J19" s="425"/>
    </row>
    <row r="20" spans="1:10" s="88" customFormat="1" ht="15">
      <c r="A20" s="122"/>
      <c r="B20" s="93"/>
      <c r="C20" s="93"/>
      <c r="D20" s="93"/>
      <c r="E20" s="93"/>
      <c r="F20" s="93"/>
      <c r="G20" s="120"/>
      <c r="I20" s="425"/>
      <c r="J20" s="425"/>
    </row>
    <row r="21" spans="1:10" s="85" customFormat="1" ht="15.75" thickBot="1">
      <c r="A21" s="168" t="s">
        <v>330</v>
      </c>
      <c r="B21" s="87" t="s">
        <v>47</v>
      </c>
      <c r="C21" s="87"/>
      <c r="D21" s="87"/>
      <c r="E21" s="87"/>
      <c r="F21" s="87"/>
      <c r="I21" s="425">
        <v>2</v>
      </c>
      <c r="J21" s="426" t="s">
        <v>303</v>
      </c>
    </row>
    <row r="22" spans="1:10" s="85" customFormat="1" ht="15.75" thickBot="1">
      <c r="A22" s="168"/>
      <c r="B22" s="123"/>
      <c r="C22" s="545" t="s">
        <v>111</v>
      </c>
      <c r="D22" s="546"/>
      <c r="E22" s="88"/>
      <c r="F22" s="88"/>
      <c r="I22" s="425"/>
      <c r="J22" s="426"/>
    </row>
    <row r="23" spans="1:10" s="85" customFormat="1" ht="15">
      <c r="A23" s="168"/>
      <c r="B23" s="124"/>
      <c r="C23" s="321">
        <v>39629</v>
      </c>
      <c r="D23" s="321">
        <v>39538</v>
      </c>
      <c r="E23" s="88"/>
      <c r="F23" s="88"/>
      <c r="I23" s="425"/>
      <c r="J23" s="426"/>
    </row>
    <row r="24" spans="1:10" s="85" customFormat="1" ht="15.75" thickBot="1">
      <c r="A24" s="168"/>
      <c r="B24" s="322"/>
      <c r="C24" s="323" t="s">
        <v>94</v>
      </c>
      <c r="D24" s="324" t="s">
        <v>94</v>
      </c>
      <c r="E24" s="88"/>
      <c r="F24" s="88"/>
      <c r="I24" s="425"/>
      <c r="J24" s="426"/>
    </row>
    <row r="25" spans="1:10" s="85" customFormat="1" ht="15">
      <c r="A25" s="168"/>
      <c r="B25" s="325" t="s">
        <v>112</v>
      </c>
      <c r="C25" s="326">
        <f>+'IS'!B14</f>
        <v>64937</v>
      </c>
      <c r="D25" s="327">
        <f>'[1]IS'!$B$14</f>
        <v>52991</v>
      </c>
      <c r="E25" s="88"/>
      <c r="F25" s="328"/>
      <c r="I25" s="425"/>
      <c r="J25" s="426"/>
    </row>
    <row r="26" spans="1:10" s="85" customFormat="1" ht="15.75" thickBot="1">
      <c r="A26" s="168"/>
      <c r="B26" s="106" t="s">
        <v>127</v>
      </c>
      <c r="C26" s="329">
        <f>+'IS'!B22</f>
        <v>3052</v>
      </c>
      <c r="D26" s="125">
        <f>'[1]IS'!$B$20</f>
        <v>4472</v>
      </c>
      <c r="E26" s="410"/>
      <c r="F26" s="328"/>
      <c r="I26" s="425"/>
      <c r="J26" s="426"/>
    </row>
    <row r="27" spans="1:10" s="85" customFormat="1" ht="15">
      <c r="A27" s="168"/>
      <c r="B27" s="88"/>
      <c r="C27" s="411"/>
      <c r="D27" s="411"/>
      <c r="E27" s="412"/>
      <c r="F27" s="88"/>
      <c r="I27" s="425"/>
      <c r="J27" s="426"/>
    </row>
    <row r="28" spans="1:10" s="333" customFormat="1" ht="15.75" customHeight="1">
      <c r="A28" s="330"/>
      <c r="B28" s="93" t="s">
        <v>393</v>
      </c>
      <c r="C28" s="331"/>
      <c r="D28" s="331"/>
      <c r="E28" s="332"/>
      <c r="F28" s="332"/>
      <c r="I28" s="427"/>
      <c r="J28" s="427"/>
    </row>
    <row r="29" spans="1:10" s="333" customFormat="1" ht="15.75" customHeight="1">
      <c r="A29" s="330"/>
      <c r="B29" s="93" t="s">
        <v>394</v>
      </c>
      <c r="C29" s="331"/>
      <c r="D29" s="331"/>
      <c r="E29" s="332"/>
      <c r="F29" s="332"/>
      <c r="I29" s="427"/>
      <c r="J29" s="427"/>
    </row>
    <row r="30" spans="1:10" s="333" customFormat="1" ht="15.75" customHeight="1">
      <c r="A30" s="330"/>
      <c r="B30" s="93" t="s">
        <v>383</v>
      </c>
      <c r="C30" s="331"/>
      <c r="D30" s="331"/>
      <c r="E30" s="332"/>
      <c r="F30" s="332"/>
      <c r="I30" s="427"/>
      <c r="J30" s="427"/>
    </row>
    <row r="31" spans="1:10" s="85" customFormat="1" ht="15">
      <c r="A31" s="334"/>
      <c r="B31" s="93"/>
      <c r="C31" s="93"/>
      <c r="D31" s="93"/>
      <c r="E31" s="93"/>
      <c r="F31" s="93"/>
      <c r="I31" s="425"/>
      <c r="J31" s="428"/>
    </row>
    <row r="32" spans="1:10" s="85" customFormat="1" ht="15">
      <c r="A32" s="168" t="s">
        <v>331</v>
      </c>
      <c r="B32" s="87" t="s">
        <v>48</v>
      </c>
      <c r="C32" s="87"/>
      <c r="D32" s="87"/>
      <c r="E32" s="87"/>
      <c r="F32" s="87"/>
      <c r="I32" s="425" t="s">
        <v>315</v>
      </c>
      <c r="J32" s="426" t="s">
        <v>304</v>
      </c>
    </row>
    <row r="33" spans="1:10" s="88" customFormat="1" ht="15">
      <c r="A33" s="122"/>
      <c r="B33" s="93" t="s">
        <v>165</v>
      </c>
      <c r="C33" s="93"/>
      <c r="D33" s="93"/>
      <c r="E33" s="93"/>
      <c r="F33" s="93"/>
      <c r="I33" s="425"/>
      <c r="J33" s="425"/>
    </row>
    <row r="34" spans="1:10" s="88" customFormat="1" ht="15">
      <c r="A34" s="122"/>
      <c r="B34" s="93" t="s">
        <v>177</v>
      </c>
      <c r="C34" s="93"/>
      <c r="D34" s="93"/>
      <c r="E34" s="93"/>
      <c r="F34" s="93"/>
      <c r="I34" s="425"/>
      <c r="J34" s="425"/>
    </row>
    <row r="35" spans="1:10" s="88" customFormat="1" ht="15">
      <c r="A35" s="122"/>
      <c r="B35" s="93" t="s">
        <v>344</v>
      </c>
      <c r="C35" s="93"/>
      <c r="D35" s="93"/>
      <c r="E35" s="93"/>
      <c r="F35" s="93"/>
      <c r="I35" s="425"/>
      <c r="J35" s="425"/>
    </row>
    <row r="36" spans="1:10" s="88" customFormat="1" ht="15">
      <c r="A36" s="122"/>
      <c r="B36" s="335" t="s">
        <v>345</v>
      </c>
      <c r="C36" s="93"/>
      <c r="D36" s="93"/>
      <c r="E36" s="93"/>
      <c r="F36" s="93"/>
      <c r="I36" s="425"/>
      <c r="J36" s="425"/>
    </row>
    <row r="37" spans="1:10" s="88" customFormat="1" ht="15">
      <c r="A37" s="122"/>
      <c r="B37" s="93"/>
      <c r="C37" s="93"/>
      <c r="D37" s="93"/>
      <c r="E37" s="93"/>
      <c r="F37" s="93"/>
      <c r="I37" s="425"/>
      <c r="J37" s="425"/>
    </row>
    <row r="38" spans="1:10" s="85" customFormat="1" ht="15">
      <c r="A38" s="168" t="s">
        <v>332</v>
      </c>
      <c r="B38" s="87" t="s">
        <v>346</v>
      </c>
      <c r="C38" s="87"/>
      <c r="D38" s="87"/>
      <c r="E38" s="87"/>
      <c r="F38" s="87"/>
      <c r="I38" s="425">
        <v>5</v>
      </c>
      <c r="J38" s="426" t="s">
        <v>305</v>
      </c>
    </row>
    <row r="39" spans="1:10" s="88" customFormat="1" ht="15">
      <c r="A39" s="122"/>
      <c r="B39" s="93" t="s">
        <v>348</v>
      </c>
      <c r="C39" s="89"/>
      <c r="D39" s="89"/>
      <c r="E39" s="89"/>
      <c r="F39" s="93"/>
      <c r="I39" s="425"/>
      <c r="J39" s="425"/>
    </row>
    <row r="40" spans="1:10" s="88" customFormat="1" ht="15">
      <c r="A40" s="122"/>
      <c r="B40" s="93" t="s">
        <v>347</v>
      </c>
      <c r="C40" s="89"/>
      <c r="D40" s="89"/>
      <c r="E40" s="89"/>
      <c r="F40" s="93"/>
      <c r="I40" s="425"/>
      <c r="J40" s="425"/>
    </row>
    <row r="41" spans="1:10" s="85" customFormat="1" ht="15">
      <c r="A41" s="168"/>
      <c r="B41" s="93"/>
      <c r="C41" s="93"/>
      <c r="D41" s="93"/>
      <c r="E41" s="93"/>
      <c r="F41" s="93"/>
      <c r="I41" s="425"/>
      <c r="J41" s="426"/>
    </row>
    <row r="42" spans="1:10" s="88" customFormat="1" ht="15.75" thickBot="1">
      <c r="A42" s="168" t="s">
        <v>333</v>
      </c>
      <c r="B42" s="336" t="s">
        <v>49</v>
      </c>
      <c r="C42" s="336"/>
      <c r="D42" s="336"/>
      <c r="E42" s="336"/>
      <c r="F42" s="336"/>
      <c r="I42" s="425">
        <v>6</v>
      </c>
      <c r="J42" s="426" t="s">
        <v>306</v>
      </c>
    </row>
    <row r="43" spans="1:10" s="85" customFormat="1" ht="15">
      <c r="A43" s="168"/>
      <c r="B43" s="123"/>
      <c r="C43" s="528" t="s">
        <v>65</v>
      </c>
      <c r="D43" s="535"/>
      <c r="E43" s="552" t="s">
        <v>66</v>
      </c>
      <c r="F43" s="529"/>
      <c r="I43" s="425"/>
      <c r="J43" s="426"/>
    </row>
    <row r="44" spans="1:10" s="85" customFormat="1" ht="15">
      <c r="A44" s="158"/>
      <c r="B44" s="124"/>
      <c r="C44" s="539" t="s">
        <v>108</v>
      </c>
      <c r="D44" s="543"/>
      <c r="E44" s="539" t="s">
        <v>349</v>
      </c>
      <c r="F44" s="540"/>
      <c r="I44" s="425"/>
      <c r="J44" s="429"/>
    </row>
    <row r="45" spans="1:10" s="85" customFormat="1" ht="15.75" thickBot="1">
      <c r="A45" s="158"/>
      <c r="B45" s="124"/>
      <c r="C45" s="544" t="str">
        <f>+Notes_A!C75</f>
        <v>ended 30 June</v>
      </c>
      <c r="D45" s="536"/>
      <c r="E45" s="541" t="str">
        <f>+C45</f>
        <v>ended 30 June</v>
      </c>
      <c r="F45" s="542"/>
      <c r="I45" s="425"/>
      <c r="J45" s="429"/>
    </row>
    <row r="46" spans="1:10" s="85" customFormat="1" ht="15">
      <c r="A46" s="158"/>
      <c r="B46" s="124"/>
      <c r="C46" s="100">
        <f>+Notes_A!C76</f>
        <v>2008</v>
      </c>
      <c r="D46" s="101">
        <f>+Notes_A!D76</f>
        <v>2007</v>
      </c>
      <c r="E46" s="337">
        <f>+C46</f>
        <v>2008</v>
      </c>
      <c r="F46" s="338">
        <f>+D46</f>
        <v>2007</v>
      </c>
      <c r="I46" s="425"/>
      <c r="J46" s="429"/>
    </row>
    <row r="47" spans="1:10" s="85" customFormat="1" ht="29.25" thickBot="1">
      <c r="A47" s="158"/>
      <c r="B47" s="322"/>
      <c r="C47" s="103" t="s">
        <v>94</v>
      </c>
      <c r="D47" s="104" t="s">
        <v>94</v>
      </c>
      <c r="E47" s="339" t="s">
        <v>94</v>
      </c>
      <c r="F47" s="104" t="s">
        <v>94</v>
      </c>
      <c r="I47" s="425"/>
      <c r="J47" s="429"/>
    </row>
    <row r="48" spans="1:10" s="85" customFormat="1" ht="15">
      <c r="A48" s="158"/>
      <c r="B48" s="340"/>
      <c r="C48" s="341"/>
      <c r="D48" s="342"/>
      <c r="E48" s="113"/>
      <c r="F48" s="342"/>
      <c r="I48" s="425"/>
      <c r="J48" s="429"/>
    </row>
    <row r="49" spans="1:10" s="85" customFormat="1" ht="30">
      <c r="A49" s="311"/>
      <c r="B49" s="341" t="s">
        <v>105</v>
      </c>
      <c r="C49" s="413">
        <f>-'IS'!B23</f>
        <v>-2158</v>
      </c>
      <c r="D49" s="105">
        <f>-'IS'!C23</f>
        <v>1719</v>
      </c>
      <c r="E49" s="343">
        <f>-'IS'!D23</f>
        <v>1619</v>
      </c>
      <c r="F49" s="105">
        <f>-'IS'!E23</f>
        <v>5983</v>
      </c>
      <c r="I49" s="425"/>
      <c r="J49" s="430"/>
    </row>
    <row r="50" spans="1:10" s="85" customFormat="1" ht="15.75" thickBot="1">
      <c r="A50" s="158"/>
      <c r="B50" s="344"/>
      <c r="C50" s="344"/>
      <c r="D50" s="345"/>
      <c r="E50" s="344"/>
      <c r="F50" s="345"/>
      <c r="I50" s="425"/>
      <c r="J50" s="429"/>
    </row>
    <row r="51" spans="1:10" s="180" customFormat="1" ht="15">
      <c r="A51" s="158"/>
      <c r="B51" s="113"/>
      <c r="C51" s="346"/>
      <c r="D51" s="346"/>
      <c r="E51" s="346"/>
      <c r="F51" s="346"/>
      <c r="I51" s="431"/>
      <c r="J51" s="429"/>
    </row>
    <row r="52" spans="1:10" s="85" customFormat="1" ht="15">
      <c r="A52" s="158"/>
      <c r="B52" s="347" t="s">
        <v>15</v>
      </c>
      <c r="C52" s="348"/>
      <c r="D52" s="348"/>
      <c r="E52" s="348"/>
      <c r="F52" s="348"/>
      <c r="I52" s="425"/>
      <c r="J52" s="429"/>
    </row>
    <row r="53" spans="1:10" s="85" customFormat="1" ht="15">
      <c r="A53" s="158"/>
      <c r="B53" s="347" t="s">
        <v>17</v>
      </c>
      <c r="C53" s="348"/>
      <c r="D53" s="348"/>
      <c r="E53" s="348"/>
      <c r="F53" s="348"/>
      <c r="I53" s="425"/>
      <c r="J53" s="429"/>
    </row>
    <row r="54" spans="1:10" s="85" customFormat="1" ht="15">
      <c r="A54" s="158"/>
      <c r="B54" s="347" t="s">
        <v>16</v>
      </c>
      <c r="C54" s="348"/>
      <c r="D54" s="348"/>
      <c r="E54" s="348"/>
      <c r="F54" s="348"/>
      <c r="I54" s="425"/>
      <c r="J54" s="429"/>
    </row>
    <row r="55" spans="1:10" s="85" customFormat="1" ht="15">
      <c r="A55" s="168"/>
      <c r="B55" s="93"/>
      <c r="C55" s="93"/>
      <c r="D55" s="93"/>
      <c r="E55" s="93"/>
      <c r="F55" s="93"/>
      <c r="I55" s="425"/>
      <c r="J55" s="426"/>
    </row>
    <row r="56" spans="1:10" s="85" customFormat="1" ht="15">
      <c r="A56" s="168" t="s">
        <v>334</v>
      </c>
      <c r="B56" s="87" t="s">
        <v>77</v>
      </c>
      <c r="C56" s="87"/>
      <c r="D56" s="87"/>
      <c r="E56" s="87"/>
      <c r="F56" s="87"/>
      <c r="I56" s="425">
        <v>7</v>
      </c>
      <c r="J56" s="426" t="s">
        <v>307</v>
      </c>
    </row>
    <row r="57" spans="1:10" s="88" customFormat="1" ht="15">
      <c r="A57" s="122"/>
      <c r="B57" s="107" t="s">
        <v>120</v>
      </c>
      <c r="C57" s="108"/>
      <c r="D57" s="108"/>
      <c r="E57" s="108"/>
      <c r="F57" s="108"/>
      <c r="I57" s="425"/>
      <c r="J57" s="425"/>
    </row>
    <row r="58" spans="1:10" s="85" customFormat="1" ht="15">
      <c r="A58" s="168"/>
      <c r="B58" s="93"/>
      <c r="C58" s="93"/>
      <c r="D58" s="93"/>
      <c r="E58" s="93"/>
      <c r="F58" s="93"/>
      <c r="I58" s="425"/>
      <c r="J58" s="426"/>
    </row>
    <row r="59" spans="1:10" s="85" customFormat="1" ht="15">
      <c r="A59" s="168" t="s">
        <v>335</v>
      </c>
      <c r="B59" s="87" t="s">
        <v>50</v>
      </c>
      <c r="C59" s="87"/>
      <c r="D59" s="87"/>
      <c r="E59" s="87"/>
      <c r="F59" s="87"/>
      <c r="I59" s="425">
        <v>8</v>
      </c>
      <c r="J59" s="426" t="s">
        <v>308</v>
      </c>
    </row>
    <row r="60" spans="1:10" s="85" customFormat="1" ht="15">
      <c r="A60" s="168"/>
      <c r="B60" s="93" t="s">
        <v>33</v>
      </c>
      <c r="C60" s="93"/>
      <c r="D60" s="93"/>
      <c r="E60" s="93"/>
      <c r="F60" s="93"/>
      <c r="I60" s="425"/>
      <c r="J60" s="426"/>
    </row>
    <row r="61" spans="1:10" s="88" customFormat="1" ht="15">
      <c r="A61" s="168"/>
      <c r="B61" s="93"/>
      <c r="C61" s="93"/>
      <c r="D61" s="93"/>
      <c r="E61" s="93"/>
      <c r="F61" s="93"/>
      <c r="I61" s="425"/>
      <c r="J61" s="426"/>
    </row>
    <row r="62" spans="1:10" s="85" customFormat="1" ht="15">
      <c r="A62" s="127" t="s">
        <v>336</v>
      </c>
      <c r="B62" s="126" t="s">
        <v>353</v>
      </c>
      <c r="C62" s="126"/>
      <c r="D62" s="126"/>
      <c r="E62" s="126"/>
      <c r="F62" s="126"/>
      <c r="I62" s="425" t="s">
        <v>316</v>
      </c>
      <c r="J62" s="432" t="s">
        <v>309</v>
      </c>
    </row>
    <row r="63" spans="1:10" s="85" customFormat="1" ht="15">
      <c r="A63" s="127" t="s">
        <v>159</v>
      </c>
      <c r="B63" s="107" t="s">
        <v>18</v>
      </c>
      <c r="C63" s="108"/>
      <c r="D63" s="108"/>
      <c r="E63" s="108"/>
      <c r="F63" s="108"/>
      <c r="I63" s="425"/>
      <c r="J63" s="432" t="s">
        <v>159</v>
      </c>
    </row>
    <row r="64" spans="1:10" s="85" customFormat="1" ht="15">
      <c r="A64" s="127"/>
      <c r="B64" s="349" t="s">
        <v>19</v>
      </c>
      <c r="C64" s="108"/>
      <c r="D64" s="108"/>
      <c r="E64" s="108"/>
      <c r="F64" s="108"/>
      <c r="I64" s="425"/>
      <c r="J64" s="432"/>
    </row>
    <row r="65" spans="1:10" s="85" customFormat="1" ht="15">
      <c r="A65" s="127"/>
      <c r="B65" s="107" t="s">
        <v>21</v>
      </c>
      <c r="C65" s="108"/>
      <c r="D65" s="108"/>
      <c r="E65" s="108"/>
      <c r="F65" s="108"/>
      <c r="I65" s="425"/>
      <c r="J65" s="432"/>
    </row>
    <row r="66" spans="1:10" s="85" customFormat="1" ht="15">
      <c r="A66" s="127"/>
      <c r="B66" s="107" t="s">
        <v>20</v>
      </c>
      <c r="C66" s="108"/>
      <c r="D66" s="108"/>
      <c r="E66" s="108"/>
      <c r="F66" s="108"/>
      <c r="I66" s="425"/>
      <c r="J66" s="432"/>
    </row>
    <row r="67" spans="1:10" s="85" customFormat="1" ht="15">
      <c r="A67" s="127"/>
      <c r="B67" s="109"/>
      <c r="C67" s="109"/>
      <c r="D67" s="109"/>
      <c r="E67" s="109"/>
      <c r="F67" s="109"/>
      <c r="I67" s="425"/>
      <c r="J67" s="432"/>
    </row>
    <row r="68" spans="1:10" s="85" customFormat="1" ht="15">
      <c r="A68" s="127" t="s">
        <v>160</v>
      </c>
      <c r="B68" s="107" t="s">
        <v>25</v>
      </c>
      <c r="C68" s="107"/>
      <c r="D68" s="107"/>
      <c r="E68" s="107"/>
      <c r="F68" s="107"/>
      <c r="I68" s="425"/>
      <c r="J68" s="432" t="s">
        <v>160</v>
      </c>
    </row>
    <row r="69" spans="1:10" s="85" customFormat="1" ht="15">
      <c r="A69" s="127"/>
      <c r="B69" s="349" t="s">
        <v>26</v>
      </c>
      <c r="C69" s="107"/>
      <c r="D69" s="107"/>
      <c r="E69" s="107"/>
      <c r="F69" s="107"/>
      <c r="I69" s="425"/>
      <c r="J69" s="432"/>
    </row>
    <row r="70" spans="1:10" s="85" customFormat="1" ht="15">
      <c r="A70" s="127"/>
      <c r="B70" s="349" t="s">
        <v>169</v>
      </c>
      <c r="C70" s="107"/>
      <c r="D70" s="107"/>
      <c r="E70" s="107"/>
      <c r="F70" s="107"/>
      <c r="I70" s="425"/>
      <c r="J70" s="432"/>
    </row>
    <row r="71" spans="1:10" s="85" customFormat="1" ht="15">
      <c r="A71" s="127"/>
      <c r="B71" s="107" t="s">
        <v>28</v>
      </c>
      <c r="C71" s="107"/>
      <c r="D71" s="107"/>
      <c r="E71" s="107"/>
      <c r="F71" s="107"/>
      <c r="I71" s="425"/>
      <c r="J71" s="432"/>
    </row>
    <row r="72" spans="1:10" s="85" customFormat="1" ht="15">
      <c r="A72" s="127"/>
      <c r="B72" s="107" t="s">
        <v>27</v>
      </c>
      <c r="C72" s="107"/>
      <c r="D72" s="107"/>
      <c r="E72" s="107"/>
      <c r="F72" s="107"/>
      <c r="I72" s="425"/>
      <c r="J72" s="432"/>
    </row>
    <row r="73" spans="1:10" s="85" customFormat="1" ht="15">
      <c r="A73" s="127"/>
      <c r="B73" s="109"/>
      <c r="C73" s="109"/>
      <c r="D73" s="109"/>
      <c r="E73" s="109"/>
      <c r="F73" s="109"/>
      <c r="I73" s="425"/>
      <c r="J73" s="432"/>
    </row>
    <row r="74" spans="1:10" s="85" customFormat="1" ht="15">
      <c r="A74" s="127" t="s">
        <v>161</v>
      </c>
      <c r="B74" s="349" t="s">
        <v>178</v>
      </c>
      <c r="C74" s="107"/>
      <c r="D74" s="107"/>
      <c r="E74" s="107"/>
      <c r="F74" s="107"/>
      <c r="I74" s="425"/>
      <c r="J74" s="432" t="s">
        <v>161</v>
      </c>
    </row>
    <row r="75" spans="1:10" s="85" customFormat="1" ht="15">
      <c r="A75" s="127"/>
      <c r="B75" s="349" t="s">
        <v>179</v>
      </c>
      <c r="C75" s="107"/>
      <c r="D75" s="107"/>
      <c r="E75" s="107"/>
      <c r="F75" s="107"/>
      <c r="I75" s="425"/>
      <c r="J75" s="432"/>
    </row>
    <row r="76" spans="1:10" s="85" customFormat="1" ht="15">
      <c r="A76" s="127"/>
      <c r="B76" s="349" t="s">
        <v>180</v>
      </c>
      <c r="C76" s="107"/>
      <c r="D76" s="107"/>
      <c r="E76" s="107"/>
      <c r="F76" s="107"/>
      <c r="I76" s="425"/>
      <c r="J76" s="432"/>
    </row>
    <row r="77" spans="1:10" s="85" customFormat="1" ht="15">
      <c r="A77" s="127"/>
      <c r="B77" s="349" t="s">
        <v>181</v>
      </c>
      <c r="C77" s="107"/>
      <c r="D77" s="107"/>
      <c r="E77" s="107"/>
      <c r="F77" s="107"/>
      <c r="I77" s="425"/>
      <c r="J77" s="432"/>
    </row>
    <row r="78" spans="1:10" s="85" customFormat="1" ht="15">
      <c r="A78" s="127"/>
      <c r="B78" s="349" t="s">
        <v>182</v>
      </c>
      <c r="C78" s="107"/>
      <c r="D78" s="107"/>
      <c r="E78" s="107"/>
      <c r="F78" s="107"/>
      <c r="I78" s="425"/>
      <c r="J78" s="432"/>
    </row>
    <row r="79" spans="1:10" s="85" customFormat="1" ht="15">
      <c r="A79" s="127"/>
      <c r="B79" s="349" t="s">
        <v>387</v>
      </c>
      <c r="C79" s="107"/>
      <c r="D79" s="107"/>
      <c r="E79" s="107"/>
      <c r="F79" s="107"/>
      <c r="I79" s="425"/>
      <c r="J79" s="432"/>
    </row>
    <row r="80" spans="1:10" s="85" customFormat="1" ht="15">
      <c r="A80" s="127"/>
      <c r="B80" s="109"/>
      <c r="C80" s="109"/>
      <c r="D80" s="109"/>
      <c r="E80" s="109"/>
      <c r="F80" s="109"/>
      <c r="I80" s="425"/>
      <c r="J80" s="432"/>
    </row>
    <row r="81" spans="1:10" s="85" customFormat="1" ht="15">
      <c r="A81" s="127" t="s">
        <v>183</v>
      </c>
      <c r="B81" s="85" t="s">
        <v>205</v>
      </c>
      <c r="C81" s="109"/>
      <c r="D81" s="109"/>
      <c r="E81" s="109"/>
      <c r="F81" s="109"/>
      <c r="I81" s="425"/>
      <c r="J81" s="432" t="s">
        <v>183</v>
      </c>
    </row>
    <row r="82" spans="1:10" s="85" customFormat="1" ht="15">
      <c r="A82" s="127"/>
      <c r="B82" s="85" t="s">
        <v>188</v>
      </c>
      <c r="C82" s="109"/>
      <c r="D82" s="109"/>
      <c r="E82" s="109"/>
      <c r="F82" s="109"/>
      <c r="I82" s="425"/>
      <c r="J82" s="432"/>
    </row>
    <row r="83" spans="1:10" s="85" customFormat="1" ht="15">
      <c r="A83" s="127"/>
      <c r="B83" s="350" t="s">
        <v>206</v>
      </c>
      <c r="C83" s="109"/>
      <c r="D83" s="109"/>
      <c r="E83" s="109"/>
      <c r="F83" s="109"/>
      <c r="I83" s="425"/>
      <c r="J83" s="432"/>
    </row>
    <row r="84" spans="1:10" s="85" customFormat="1" ht="15">
      <c r="A84" s="127"/>
      <c r="B84" s="138" t="s">
        <v>204</v>
      </c>
      <c r="C84" s="109"/>
      <c r="D84" s="109"/>
      <c r="E84" s="109"/>
      <c r="F84" s="109"/>
      <c r="I84" s="425"/>
      <c r="J84" s="432"/>
    </row>
    <row r="85" spans="1:10" s="85" customFormat="1" ht="15">
      <c r="A85" s="127"/>
      <c r="B85" s="138"/>
      <c r="C85" s="109"/>
      <c r="D85" s="109"/>
      <c r="E85" s="109"/>
      <c r="F85" s="109"/>
      <c r="I85" s="425"/>
      <c r="J85" s="432"/>
    </row>
    <row r="86" spans="1:10" s="85" customFormat="1" ht="15">
      <c r="A86" s="168" t="s">
        <v>184</v>
      </c>
      <c r="B86" s="93" t="s">
        <v>185</v>
      </c>
      <c r="C86" s="93"/>
      <c r="D86" s="351"/>
      <c r="E86" s="351"/>
      <c r="F86" s="93"/>
      <c r="I86" s="425"/>
      <c r="J86" s="426" t="s">
        <v>184</v>
      </c>
    </row>
    <row r="87" spans="1:10" s="85" customFormat="1" ht="15">
      <c r="A87" s="168"/>
      <c r="B87" s="93" t="s">
        <v>186</v>
      </c>
      <c r="C87" s="93"/>
      <c r="D87" s="351"/>
      <c r="E87" s="351"/>
      <c r="F87" s="93"/>
      <c r="I87" s="425"/>
      <c r="J87" s="426"/>
    </row>
    <row r="88" spans="1:10" s="85" customFormat="1" ht="15">
      <c r="A88" s="168"/>
      <c r="B88" s="93" t="s">
        <v>187</v>
      </c>
      <c r="C88" s="93"/>
      <c r="D88" s="351"/>
      <c r="E88" s="351"/>
      <c r="F88" s="93"/>
      <c r="I88" s="425"/>
      <c r="J88" s="426"/>
    </row>
    <row r="89" spans="1:10" s="85" customFormat="1" ht="15">
      <c r="A89" s="168"/>
      <c r="B89" s="93" t="s">
        <v>350</v>
      </c>
      <c r="C89" s="93"/>
      <c r="D89" s="351"/>
      <c r="E89" s="351"/>
      <c r="F89" s="93"/>
      <c r="I89" s="425"/>
      <c r="J89" s="426"/>
    </row>
    <row r="90" spans="1:10" s="85" customFormat="1" ht="15">
      <c r="A90" s="168"/>
      <c r="B90" s="93" t="s">
        <v>352</v>
      </c>
      <c r="C90" s="93"/>
      <c r="D90" s="351"/>
      <c r="E90" s="351"/>
      <c r="F90" s="93"/>
      <c r="I90" s="425"/>
      <c r="J90" s="426"/>
    </row>
    <row r="91" spans="1:10" s="85" customFormat="1" ht="15">
      <c r="A91" s="168"/>
      <c r="B91" s="93" t="s">
        <v>351</v>
      </c>
      <c r="C91" s="93"/>
      <c r="D91" s="351"/>
      <c r="E91" s="351"/>
      <c r="F91" s="93"/>
      <c r="I91" s="425"/>
      <c r="J91" s="426"/>
    </row>
    <row r="92" spans="1:10" s="355" customFormat="1" ht="15">
      <c r="A92" s="352"/>
      <c r="B92" s="353"/>
      <c r="C92" s="353"/>
      <c r="D92" s="354"/>
      <c r="E92" s="354"/>
      <c r="F92" s="353"/>
      <c r="I92" s="433"/>
      <c r="J92" s="434"/>
    </row>
    <row r="93" spans="1:10" s="85" customFormat="1" ht="15">
      <c r="A93" s="168" t="s">
        <v>337</v>
      </c>
      <c r="B93" s="87" t="s">
        <v>78</v>
      </c>
      <c r="C93" s="87"/>
      <c r="D93" s="87"/>
      <c r="E93" s="87"/>
      <c r="F93" s="87"/>
      <c r="I93" s="425">
        <v>10</v>
      </c>
      <c r="J93" s="426" t="s">
        <v>310</v>
      </c>
    </row>
    <row r="94" spans="1:10" s="88" customFormat="1" ht="15">
      <c r="A94" s="122"/>
      <c r="B94" s="107" t="s">
        <v>271</v>
      </c>
      <c r="C94" s="89"/>
      <c r="D94" s="89"/>
      <c r="E94" s="89"/>
      <c r="F94" s="89"/>
      <c r="I94" s="425"/>
      <c r="J94" s="425"/>
    </row>
    <row r="95" spans="1:10" s="85" customFormat="1" ht="15.75" thickBot="1">
      <c r="A95" s="168"/>
      <c r="B95" s="93"/>
      <c r="C95" s="93"/>
      <c r="D95" s="93"/>
      <c r="E95" s="93"/>
      <c r="F95" s="93"/>
      <c r="I95" s="425"/>
      <c r="J95" s="426"/>
    </row>
    <row r="96" spans="1:10" s="85" customFormat="1" ht="22.5" customHeight="1">
      <c r="A96" s="168"/>
      <c r="B96" s="128"/>
      <c r="C96" s="129" t="s">
        <v>162</v>
      </c>
      <c r="D96" s="129" t="s">
        <v>163</v>
      </c>
      <c r="E96" s="176" t="s">
        <v>61</v>
      </c>
      <c r="F96" s="115"/>
      <c r="I96" s="425"/>
      <c r="J96" s="426"/>
    </row>
    <row r="97" spans="1:10" s="85" customFormat="1" ht="15.75" thickBot="1">
      <c r="A97" s="158"/>
      <c r="B97" s="130"/>
      <c r="C97" s="131" t="s">
        <v>124</v>
      </c>
      <c r="D97" s="131" t="s">
        <v>124</v>
      </c>
      <c r="E97" s="104" t="s">
        <v>94</v>
      </c>
      <c r="F97" s="115"/>
      <c r="I97" s="425"/>
      <c r="J97" s="429"/>
    </row>
    <row r="98" spans="1:10" s="85" customFormat="1" ht="15">
      <c r="A98" s="158"/>
      <c r="B98" s="132" t="s">
        <v>71</v>
      </c>
      <c r="C98" s="374">
        <f>'[3]Notes'!$T$463</f>
        <v>40375</v>
      </c>
      <c r="D98" s="374">
        <f>'[3]Notes'!$T$468</f>
        <v>178102</v>
      </c>
      <c r="E98" s="133">
        <f>C98+D98</f>
        <v>218477</v>
      </c>
      <c r="F98" s="115"/>
      <c r="I98" s="425"/>
      <c r="J98" s="429"/>
    </row>
    <row r="99" spans="1:10" s="85" customFormat="1" ht="15.75" thickBot="1">
      <c r="A99" s="311"/>
      <c r="B99" s="134" t="s">
        <v>72</v>
      </c>
      <c r="C99" s="375">
        <f>'[3]Notes'!$T$464</f>
        <v>120434</v>
      </c>
      <c r="D99" s="376">
        <f>'[3]Notes'!$T$469</f>
        <v>0</v>
      </c>
      <c r="E99" s="135">
        <f>C99+D99</f>
        <v>120434</v>
      </c>
      <c r="F99" s="115"/>
      <c r="I99" s="425"/>
      <c r="J99" s="430"/>
    </row>
    <row r="100" spans="1:10" s="85" customFormat="1" ht="15.75" thickBot="1">
      <c r="A100" s="311"/>
      <c r="B100" s="136" t="s">
        <v>110</v>
      </c>
      <c r="C100" s="135">
        <f>SUM(C98:C99)</f>
        <v>160809</v>
      </c>
      <c r="D100" s="135">
        <f>SUM(D98:D99)</f>
        <v>178102</v>
      </c>
      <c r="E100" s="135">
        <f>SUM(E98:E99)</f>
        <v>338911</v>
      </c>
      <c r="F100" s="115"/>
      <c r="I100" s="425"/>
      <c r="J100" s="430"/>
    </row>
    <row r="101" spans="1:10" s="85" customFormat="1" ht="15" hidden="1" outlineLevel="1">
      <c r="A101" s="311"/>
      <c r="B101" s="378"/>
      <c r="C101" s="378">
        <f>C100-('BS'!B54+'BS'!B55+'BS'!B56+'BS'!B57)</f>
        <v>0</v>
      </c>
      <c r="D101" s="378">
        <f>D100-('BS'!B46+'BS'!B47)</f>
        <v>0</v>
      </c>
      <c r="E101" s="379">
        <f>(+'BS'!B47+'BS'!B46+'BS'!B57+'BS'!B54+'BS'!B55+'BS'!B56)-Note_B!E100</f>
        <v>0</v>
      </c>
      <c r="F101" s="93"/>
      <c r="I101" s="425"/>
      <c r="J101" s="430"/>
    </row>
    <row r="102" spans="1:10" s="85" customFormat="1" ht="15" collapsed="1">
      <c r="A102" s="311"/>
      <c r="B102" s="93"/>
      <c r="E102" s="193"/>
      <c r="F102" s="93"/>
      <c r="I102" s="425"/>
      <c r="J102" s="430"/>
    </row>
    <row r="103" spans="1:10" s="85" customFormat="1" ht="15">
      <c r="A103" s="311"/>
      <c r="B103" s="107" t="s">
        <v>29</v>
      </c>
      <c r="C103" s="93"/>
      <c r="D103" s="93"/>
      <c r="E103" s="93"/>
      <c r="F103" s="93"/>
      <c r="I103" s="425"/>
      <c r="J103" s="430"/>
    </row>
    <row r="104" spans="1:10" s="85" customFormat="1" ht="15.75" thickBot="1">
      <c r="A104" s="311"/>
      <c r="B104" s="85" t="s">
        <v>30</v>
      </c>
      <c r="D104" s="93"/>
      <c r="E104" s="377">
        <f>'[3]Notes'!$T$475</f>
        <v>176268</v>
      </c>
      <c r="F104" s="93"/>
      <c r="I104" s="425"/>
      <c r="J104" s="430"/>
    </row>
    <row r="105" spans="1:10" s="85" customFormat="1" ht="15.75" thickTop="1">
      <c r="A105" s="311"/>
      <c r="B105" s="137"/>
      <c r="C105" s="93"/>
      <c r="D105" s="93"/>
      <c r="E105" s="93"/>
      <c r="F105" s="93"/>
      <c r="I105" s="425"/>
      <c r="J105" s="430"/>
    </row>
    <row r="106" spans="1:10" s="85" customFormat="1" ht="15">
      <c r="A106" s="168" t="s">
        <v>338</v>
      </c>
      <c r="B106" s="87" t="s">
        <v>36</v>
      </c>
      <c r="C106" s="87"/>
      <c r="D106" s="87"/>
      <c r="E106" s="87"/>
      <c r="F106" s="87"/>
      <c r="I106" s="425">
        <v>11</v>
      </c>
      <c r="J106" s="426" t="s">
        <v>311</v>
      </c>
    </row>
    <row r="107" spans="1:10" s="85" customFormat="1" ht="15">
      <c r="A107" s="168"/>
      <c r="B107" s="85" t="s">
        <v>189</v>
      </c>
      <c r="I107" s="425"/>
      <c r="J107" s="426"/>
    </row>
    <row r="108" spans="1:10" s="85" customFormat="1" ht="15">
      <c r="A108" s="168"/>
      <c r="B108" s="93" t="s">
        <v>147</v>
      </c>
      <c r="I108" s="425"/>
      <c r="J108" s="426"/>
    </row>
    <row r="109" spans="1:10" s="85" customFormat="1" ht="15">
      <c r="A109" s="168"/>
      <c r="B109" s="138" t="s">
        <v>148</v>
      </c>
      <c r="I109" s="425"/>
      <c r="J109" s="426"/>
    </row>
    <row r="110" spans="1:10" s="85" customFormat="1" ht="15">
      <c r="A110" s="168"/>
      <c r="B110" s="139" t="s">
        <v>384</v>
      </c>
      <c r="I110" s="425"/>
      <c r="J110" s="426"/>
    </row>
    <row r="111" spans="1:10" s="85" customFormat="1" ht="15">
      <c r="A111" s="168"/>
      <c r="B111" s="140"/>
      <c r="I111" s="425"/>
      <c r="J111" s="426"/>
    </row>
    <row r="112" spans="1:10" s="85" customFormat="1" ht="15">
      <c r="A112" s="168"/>
      <c r="B112" s="93" t="s">
        <v>396</v>
      </c>
      <c r="H112" s="88"/>
      <c r="I112" s="420"/>
      <c r="J112" s="426"/>
    </row>
    <row r="113" spans="1:10" s="85" customFormat="1" ht="15">
      <c r="A113" s="168"/>
      <c r="B113" s="93" t="s">
        <v>166</v>
      </c>
      <c r="H113" s="88"/>
      <c r="I113" s="420"/>
      <c r="J113" s="426"/>
    </row>
    <row r="114" spans="1:10" s="85" customFormat="1" ht="15">
      <c r="A114" s="168"/>
      <c r="C114" s="141"/>
      <c r="D114" s="141" t="s">
        <v>123</v>
      </c>
      <c r="E114" s="142"/>
      <c r="I114" s="420"/>
      <c r="J114" s="426"/>
    </row>
    <row r="115" spans="1:10" s="85" customFormat="1" ht="15">
      <c r="A115" s="168"/>
      <c r="C115" s="141"/>
      <c r="D115" s="141" t="s">
        <v>174</v>
      </c>
      <c r="E115" s="141" t="s">
        <v>121</v>
      </c>
      <c r="I115" s="420"/>
      <c r="J115" s="426"/>
    </row>
    <row r="116" spans="1:10" s="85" customFormat="1" ht="15">
      <c r="A116" s="168"/>
      <c r="C116" s="143" t="s">
        <v>122</v>
      </c>
      <c r="D116" s="143" t="s">
        <v>173</v>
      </c>
      <c r="E116" s="143" t="s">
        <v>123</v>
      </c>
      <c r="I116" s="420"/>
      <c r="J116" s="426"/>
    </row>
    <row r="117" spans="1:10" s="85" customFormat="1" ht="15">
      <c r="A117" s="168"/>
      <c r="B117" s="85" t="s">
        <v>125</v>
      </c>
      <c r="C117" s="110"/>
      <c r="D117" s="142" t="s">
        <v>130</v>
      </c>
      <c r="E117" s="142" t="s">
        <v>124</v>
      </c>
      <c r="I117" s="420"/>
      <c r="J117" s="426"/>
    </row>
    <row r="118" spans="1:10" s="85" customFormat="1" ht="15">
      <c r="A118" s="168"/>
      <c r="B118" s="85" t="s">
        <v>144</v>
      </c>
      <c r="C118" s="122" t="s">
        <v>126</v>
      </c>
      <c r="D118" s="380">
        <f>'[3]Notes'!$T$745</f>
        <v>9060.206</v>
      </c>
      <c r="E118" s="380">
        <f>'[3]Notes'!$T$746</f>
        <v>29337.67104500001</v>
      </c>
      <c r="I118" s="420"/>
      <c r="J118" s="426"/>
    </row>
    <row r="119" spans="1:10" s="85" customFormat="1" ht="15">
      <c r="A119" s="168"/>
      <c r="B119" s="85" t="s">
        <v>145</v>
      </c>
      <c r="C119" s="122" t="s">
        <v>143</v>
      </c>
      <c r="D119" s="380" t="s">
        <v>202</v>
      </c>
      <c r="E119" s="380" t="s">
        <v>202</v>
      </c>
      <c r="G119" s="88"/>
      <c r="I119" s="420"/>
      <c r="J119" s="426"/>
    </row>
    <row r="120" spans="1:10" s="85" customFormat="1" ht="15">
      <c r="A120" s="168"/>
      <c r="C120" s="145"/>
      <c r="D120" s="144"/>
      <c r="E120" s="144"/>
      <c r="G120" s="88"/>
      <c r="I120" s="420"/>
      <c r="J120" s="426"/>
    </row>
    <row r="121" spans="1:10" s="85" customFormat="1" ht="15">
      <c r="A121" s="168"/>
      <c r="B121" s="93" t="s">
        <v>149</v>
      </c>
      <c r="C121" s="93"/>
      <c r="D121" s="93"/>
      <c r="E121" s="93"/>
      <c r="F121" s="88"/>
      <c r="I121" s="420"/>
      <c r="J121" s="426"/>
    </row>
    <row r="122" spans="1:10" s="85" customFormat="1" ht="15">
      <c r="A122" s="168"/>
      <c r="B122" s="93" t="s">
        <v>34</v>
      </c>
      <c r="C122" s="93"/>
      <c r="D122" s="93"/>
      <c r="E122" s="93"/>
      <c r="F122" s="88"/>
      <c r="I122" s="420"/>
      <c r="J122" s="426"/>
    </row>
    <row r="123" spans="1:10" s="85" customFormat="1" ht="15">
      <c r="A123" s="168"/>
      <c r="B123" s="93" t="s">
        <v>35</v>
      </c>
      <c r="C123" s="93"/>
      <c r="D123" s="93"/>
      <c r="E123" s="93"/>
      <c r="F123" s="88"/>
      <c r="I123" s="420"/>
      <c r="J123" s="426"/>
    </row>
    <row r="124" spans="1:10" s="85" customFormat="1" ht="15">
      <c r="A124" s="168"/>
      <c r="B124" s="93"/>
      <c r="C124" s="93"/>
      <c r="D124" s="93"/>
      <c r="E124" s="93"/>
      <c r="F124" s="88"/>
      <c r="I124" s="420"/>
      <c r="J124" s="426"/>
    </row>
    <row r="125" spans="1:10" s="85" customFormat="1" ht="15">
      <c r="A125" s="168"/>
      <c r="B125" s="93" t="s">
        <v>195</v>
      </c>
      <c r="C125" s="93"/>
      <c r="D125" s="93"/>
      <c r="E125" s="93"/>
      <c r="F125" s="88"/>
      <c r="I125" s="420"/>
      <c r="J125" s="426"/>
    </row>
    <row r="126" spans="1:10" s="85" customFormat="1" ht="15">
      <c r="A126" s="168"/>
      <c r="B126" s="93" t="s">
        <v>196</v>
      </c>
      <c r="C126" s="93"/>
      <c r="D126" s="93"/>
      <c r="E126" s="93"/>
      <c r="F126" s="88"/>
      <c r="I126" s="420"/>
      <c r="J126" s="426"/>
    </row>
    <row r="127" spans="1:10" s="85" customFormat="1" ht="15">
      <c r="A127" s="168"/>
      <c r="B127" s="93" t="s">
        <v>197</v>
      </c>
      <c r="C127" s="93"/>
      <c r="D127" s="93"/>
      <c r="E127" s="93"/>
      <c r="F127" s="88"/>
      <c r="I127" s="420"/>
      <c r="J127" s="426"/>
    </row>
    <row r="128" spans="1:10" s="85" customFormat="1" ht="15">
      <c r="A128" s="168"/>
      <c r="B128" s="93"/>
      <c r="C128" s="93"/>
      <c r="D128" s="93"/>
      <c r="E128" s="93"/>
      <c r="F128" s="88"/>
      <c r="I128" s="420"/>
      <c r="J128" s="426"/>
    </row>
    <row r="129" spans="1:10" s="85" customFormat="1" ht="15">
      <c r="A129" s="168"/>
      <c r="B129" s="93" t="s">
        <v>198</v>
      </c>
      <c r="C129" s="93"/>
      <c r="D129" s="93"/>
      <c r="E129" s="93"/>
      <c r="F129" s="88"/>
      <c r="I129" s="420"/>
      <c r="J129" s="426"/>
    </row>
    <row r="130" spans="1:10" s="85" customFormat="1" ht="15">
      <c r="A130" s="168"/>
      <c r="B130" s="93" t="s">
        <v>199</v>
      </c>
      <c r="C130" s="93"/>
      <c r="D130" s="93"/>
      <c r="E130" s="93"/>
      <c r="F130" s="88"/>
      <c r="I130" s="420"/>
      <c r="J130" s="426"/>
    </row>
    <row r="131" spans="1:10" s="85" customFormat="1" ht="15">
      <c r="A131" s="168"/>
      <c r="B131" s="93"/>
      <c r="C131" s="93"/>
      <c r="D131" s="93"/>
      <c r="E131" s="93"/>
      <c r="F131" s="88"/>
      <c r="I131" s="425"/>
      <c r="J131" s="426"/>
    </row>
    <row r="132" spans="1:10" s="85" customFormat="1" ht="15">
      <c r="A132" s="168"/>
      <c r="B132" s="93" t="s">
        <v>200</v>
      </c>
      <c r="C132" s="89"/>
      <c r="D132" s="89"/>
      <c r="E132" s="89"/>
      <c r="F132" s="89"/>
      <c r="I132" s="425"/>
      <c r="J132" s="426"/>
    </row>
    <row r="133" spans="1:10" s="85" customFormat="1" ht="15">
      <c r="A133" s="168"/>
      <c r="B133" s="93" t="s">
        <v>201</v>
      </c>
      <c r="C133" s="89"/>
      <c r="D133" s="89"/>
      <c r="E133" s="89"/>
      <c r="F133" s="89"/>
      <c r="I133" s="425"/>
      <c r="J133" s="426"/>
    </row>
    <row r="134" spans="1:10" s="85" customFormat="1" ht="15">
      <c r="A134" s="168"/>
      <c r="B134" s="93"/>
      <c r="C134" s="93"/>
      <c r="D134" s="93"/>
      <c r="E134" s="93"/>
      <c r="F134" s="93"/>
      <c r="I134" s="425"/>
      <c r="J134" s="426"/>
    </row>
    <row r="135" spans="1:10" s="85" customFormat="1" ht="15">
      <c r="A135" s="168" t="s">
        <v>339</v>
      </c>
      <c r="B135" s="87" t="s">
        <v>51</v>
      </c>
      <c r="C135" s="87"/>
      <c r="D135" s="87"/>
      <c r="E135" s="87"/>
      <c r="F135" s="87"/>
      <c r="I135" s="425">
        <v>12</v>
      </c>
      <c r="J135" s="426" t="s">
        <v>312</v>
      </c>
    </row>
    <row r="136" spans="1:10" s="88" customFormat="1" ht="15">
      <c r="A136" s="122"/>
      <c r="B136" s="93" t="s">
        <v>139</v>
      </c>
      <c r="C136" s="108"/>
      <c r="D136" s="108"/>
      <c r="E136" s="108"/>
      <c r="F136" s="108"/>
      <c r="I136" s="425"/>
      <c r="J136" s="425"/>
    </row>
    <row r="137" spans="1:10" s="85" customFormat="1" ht="15">
      <c r="A137" s="168"/>
      <c r="B137" s="93"/>
      <c r="C137" s="93"/>
      <c r="D137" s="93"/>
      <c r="E137" s="93"/>
      <c r="F137" s="93"/>
      <c r="I137" s="425"/>
      <c r="J137" s="426"/>
    </row>
    <row r="138" spans="1:10" s="85" customFormat="1" ht="15">
      <c r="A138" s="168" t="s">
        <v>340</v>
      </c>
      <c r="B138" s="538" t="s">
        <v>79</v>
      </c>
      <c r="C138" s="538"/>
      <c r="D138" s="538"/>
      <c r="E138" s="538"/>
      <c r="F138" s="538"/>
      <c r="I138" s="425">
        <v>13</v>
      </c>
      <c r="J138" s="426" t="s">
        <v>313</v>
      </c>
    </row>
    <row r="139" spans="1:10" s="85" customFormat="1" ht="15">
      <c r="A139" s="168"/>
      <c r="B139" s="93" t="s">
        <v>260</v>
      </c>
      <c r="I139" s="425"/>
      <c r="J139" s="426"/>
    </row>
    <row r="140" spans="1:10" s="85" customFormat="1" ht="15">
      <c r="A140" s="168"/>
      <c r="B140" s="93" t="s">
        <v>391</v>
      </c>
      <c r="I140" s="420"/>
      <c r="J140" s="435"/>
    </row>
    <row r="141" spans="1:10" s="85" customFormat="1" ht="15">
      <c r="A141" s="168"/>
      <c r="I141" s="425"/>
      <c r="J141" s="426"/>
    </row>
    <row r="142" spans="1:10" s="85" customFormat="1" ht="15">
      <c r="A142" s="168" t="s">
        <v>341</v>
      </c>
      <c r="B142" s="538" t="s">
        <v>80</v>
      </c>
      <c r="C142" s="538"/>
      <c r="D142" s="538"/>
      <c r="E142" s="538"/>
      <c r="F142" s="538"/>
      <c r="I142" s="425">
        <v>14</v>
      </c>
      <c r="J142" s="426" t="s">
        <v>314</v>
      </c>
    </row>
    <row r="143" spans="1:10" s="88" customFormat="1" ht="15">
      <c r="A143" s="122"/>
      <c r="B143" s="93" t="s">
        <v>355</v>
      </c>
      <c r="C143" s="93"/>
      <c r="D143" s="93"/>
      <c r="E143" s="93"/>
      <c r="F143" s="93"/>
      <c r="I143" s="425"/>
      <c r="J143" s="425"/>
    </row>
    <row r="144" spans="1:10" s="88" customFormat="1" ht="15">
      <c r="A144" s="122"/>
      <c r="B144" s="93" t="s">
        <v>354</v>
      </c>
      <c r="C144" s="93"/>
      <c r="D144" s="93"/>
      <c r="E144" s="93"/>
      <c r="F144" s="93"/>
      <c r="I144" s="425"/>
      <c r="J144" s="425"/>
    </row>
    <row r="145" spans="1:10" s="88" customFormat="1" ht="15">
      <c r="A145" s="122"/>
      <c r="B145" s="93" t="s">
        <v>356</v>
      </c>
      <c r="C145" s="93"/>
      <c r="D145" s="93"/>
      <c r="E145" s="93"/>
      <c r="F145" s="93"/>
      <c r="I145" s="425"/>
      <c r="J145" s="425"/>
    </row>
    <row r="146" spans="1:10" s="88" customFormat="1" ht="15">
      <c r="A146" s="122"/>
      <c r="B146" s="93" t="s">
        <v>357</v>
      </c>
      <c r="C146" s="93"/>
      <c r="D146" s="93"/>
      <c r="E146" s="93"/>
      <c r="F146" s="93"/>
      <c r="I146" s="425"/>
      <c r="J146" s="425"/>
    </row>
    <row r="147" spans="1:10" s="88" customFormat="1" ht="15">
      <c r="A147" s="122"/>
      <c r="B147" s="93" t="s">
        <v>385</v>
      </c>
      <c r="C147" s="93"/>
      <c r="D147" s="93"/>
      <c r="E147" s="93"/>
      <c r="F147" s="93"/>
      <c r="I147" s="425"/>
      <c r="J147" s="425"/>
    </row>
    <row r="148" spans="1:10" s="88" customFormat="1" ht="15.75" thickBot="1">
      <c r="A148" s="122"/>
      <c r="B148" s="93"/>
      <c r="C148" s="93"/>
      <c r="D148" s="93"/>
      <c r="E148" s="93"/>
      <c r="F148" s="93"/>
      <c r="I148" s="425"/>
      <c r="J148" s="425"/>
    </row>
    <row r="149" spans="1:10" s="85" customFormat="1" ht="15">
      <c r="A149" s="168"/>
      <c r="B149" s="123"/>
      <c r="C149" s="528" t="s">
        <v>65</v>
      </c>
      <c r="D149" s="535"/>
      <c r="E149" s="552" t="s">
        <v>66</v>
      </c>
      <c r="F149" s="529"/>
      <c r="I149" s="425"/>
      <c r="J149" s="426"/>
    </row>
    <row r="150" spans="1:10" s="85" customFormat="1" ht="15">
      <c r="A150" s="158"/>
      <c r="B150" s="124"/>
      <c r="C150" s="539" t="s">
        <v>108</v>
      </c>
      <c r="D150" s="543"/>
      <c r="E150" s="548" t="str">
        <f>+E44</f>
        <v>12 months </v>
      </c>
      <c r="F150" s="549"/>
      <c r="I150" s="425"/>
      <c r="J150" s="429"/>
    </row>
    <row r="151" spans="1:10" s="85" customFormat="1" ht="15.75" thickBot="1">
      <c r="A151" s="547"/>
      <c r="B151" s="124"/>
      <c r="C151" s="553" t="str">
        <f>+Notes_A!C75</f>
        <v>ended 30 June</v>
      </c>
      <c r="D151" s="543"/>
      <c r="E151" s="550" t="str">
        <f>+C151</f>
        <v>ended 30 June</v>
      </c>
      <c r="F151" s="551"/>
      <c r="I151" s="425"/>
      <c r="J151" s="537"/>
    </row>
    <row r="152" spans="1:10" s="85" customFormat="1" ht="15.75" thickBot="1">
      <c r="A152" s="547"/>
      <c r="B152" s="124"/>
      <c r="C152" s="146">
        <f>+Notes_A!C76</f>
        <v>2008</v>
      </c>
      <c r="D152" s="147">
        <f>+Notes_A!D76</f>
        <v>2007</v>
      </c>
      <c r="E152" s="147">
        <f>+C152</f>
        <v>2008</v>
      </c>
      <c r="F152" s="147">
        <f>+D152</f>
        <v>2007</v>
      </c>
      <c r="I152" s="425"/>
      <c r="J152" s="537"/>
    </row>
    <row r="153" spans="1:10" s="85" customFormat="1" ht="30">
      <c r="A153" s="158"/>
      <c r="B153" s="183" t="s">
        <v>215</v>
      </c>
      <c r="C153" s="148"/>
      <c r="D153" s="149"/>
      <c r="E153" s="150"/>
      <c r="F153" s="151"/>
      <c r="I153" s="425"/>
      <c r="J153" s="429"/>
    </row>
    <row r="154" spans="1:10" s="85" customFormat="1" ht="15">
      <c r="A154" s="158"/>
      <c r="B154" s="184"/>
      <c r="C154" s="185" t="s">
        <v>124</v>
      </c>
      <c r="D154" s="185" t="s">
        <v>124</v>
      </c>
      <c r="E154" s="185" t="s">
        <v>124</v>
      </c>
      <c r="F154" s="185" t="s">
        <v>124</v>
      </c>
      <c r="I154" s="425"/>
      <c r="J154" s="429"/>
    </row>
    <row r="155" spans="1:10" s="85" customFormat="1" ht="30">
      <c r="A155" s="311"/>
      <c r="B155" s="152" t="s">
        <v>386</v>
      </c>
      <c r="C155" s="385">
        <f>+'IS'!B27</f>
        <v>4331</v>
      </c>
      <c r="D155" s="385">
        <f>+'IS'!C27</f>
        <v>7339</v>
      </c>
      <c r="E155" s="385">
        <f>+'IS'!D27</f>
        <v>15261</v>
      </c>
      <c r="F155" s="389">
        <f>+'IS'!E27</f>
        <v>21326</v>
      </c>
      <c r="I155" s="425"/>
      <c r="J155" s="430"/>
    </row>
    <row r="156" spans="1:10" s="180" customFormat="1" ht="15">
      <c r="A156" s="311"/>
      <c r="B156" s="157"/>
      <c r="C156" s="153"/>
      <c r="D156" s="154"/>
      <c r="E156" s="155"/>
      <c r="F156" s="156"/>
      <c r="I156" s="431"/>
      <c r="J156" s="430"/>
    </row>
    <row r="157" spans="1:10" s="85" customFormat="1" ht="15">
      <c r="A157" s="311"/>
      <c r="B157" s="184" t="s">
        <v>216</v>
      </c>
      <c r="C157" s="153"/>
      <c r="D157" s="154"/>
      <c r="E157" s="155"/>
      <c r="F157" s="156"/>
      <c r="I157" s="425"/>
      <c r="J157" s="430"/>
    </row>
    <row r="158" spans="1:10" s="85" customFormat="1" ht="15">
      <c r="A158" s="311"/>
      <c r="B158" s="184"/>
      <c r="C158" s="186" t="s">
        <v>130</v>
      </c>
      <c r="D158" s="186" t="s">
        <v>130</v>
      </c>
      <c r="E158" s="186" t="s">
        <v>130</v>
      </c>
      <c r="F158" s="186" t="s">
        <v>130</v>
      </c>
      <c r="I158" s="425"/>
      <c r="J158" s="430"/>
    </row>
    <row r="159" spans="1:10" s="85" customFormat="1" ht="30">
      <c r="A159" s="311"/>
      <c r="B159" s="157" t="s">
        <v>226</v>
      </c>
      <c r="C159" s="385">
        <f>+SE!C32</f>
        <v>762080</v>
      </c>
      <c r="D159" s="385">
        <f>+C159</f>
        <v>762080</v>
      </c>
      <c r="E159" s="385">
        <f>+SE!C32</f>
        <v>762080</v>
      </c>
      <c r="F159" s="389">
        <f>+D159</f>
        <v>762080</v>
      </c>
      <c r="I159" s="425"/>
      <c r="J159" s="430"/>
    </row>
    <row r="160" spans="1:10" s="85" customFormat="1" ht="15">
      <c r="A160" s="311"/>
      <c r="B160" s="157" t="s">
        <v>217</v>
      </c>
      <c r="C160" s="385">
        <f>C159/2</f>
        <v>381040</v>
      </c>
      <c r="D160" s="385">
        <f>D159/2</f>
        <v>381040</v>
      </c>
      <c r="E160" s="385">
        <f>E159/2</f>
        <v>381040</v>
      </c>
      <c r="F160" s="389">
        <f>F159/2</f>
        <v>381040</v>
      </c>
      <c r="I160" s="425"/>
      <c r="J160" s="430"/>
    </row>
    <row r="161" spans="1:10" s="85" customFormat="1" ht="30.75" thickBot="1">
      <c r="A161" s="311"/>
      <c r="B161" s="157" t="s">
        <v>218</v>
      </c>
      <c r="C161" s="381">
        <f>SUM(C159:C160)</f>
        <v>1143120</v>
      </c>
      <c r="D161" s="381">
        <f>SUM(D159:D160)</f>
        <v>1143120</v>
      </c>
      <c r="E161" s="381">
        <f>SUM(E159:E160)</f>
        <v>1143120</v>
      </c>
      <c r="F161" s="390">
        <f>SUM(F159:F160)</f>
        <v>1143120</v>
      </c>
      <c r="I161" s="425"/>
      <c r="J161" s="430"/>
    </row>
    <row r="162" spans="1:10" s="85" customFormat="1" ht="15.75" thickTop="1">
      <c r="A162" s="311"/>
      <c r="B162" s="157"/>
      <c r="C162" s="153"/>
      <c r="D162" s="153"/>
      <c r="E162" s="153"/>
      <c r="F162" s="153"/>
      <c r="I162" s="425"/>
      <c r="J162" s="430"/>
    </row>
    <row r="163" spans="1:10" s="85" customFormat="1" ht="15">
      <c r="A163" s="311"/>
      <c r="B163" s="184" t="s">
        <v>223</v>
      </c>
      <c r="C163" s="153"/>
      <c r="D163" s="153"/>
      <c r="E163" s="153"/>
      <c r="F163" s="153"/>
      <c r="I163" s="425"/>
      <c r="J163" s="430"/>
    </row>
    <row r="164" spans="1:10" s="85" customFormat="1" ht="15">
      <c r="A164" s="311"/>
      <c r="B164" s="184"/>
      <c r="C164" s="186" t="s">
        <v>220</v>
      </c>
      <c r="D164" s="186" t="s">
        <v>220</v>
      </c>
      <c r="E164" s="186" t="s">
        <v>220</v>
      </c>
      <c r="F164" s="186" t="s">
        <v>220</v>
      </c>
      <c r="I164" s="425"/>
      <c r="J164" s="430"/>
    </row>
    <row r="165" spans="1:10" s="85" customFormat="1" ht="30">
      <c r="A165" s="311"/>
      <c r="B165" s="157" t="s">
        <v>224</v>
      </c>
      <c r="C165" s="186"/>
      <c r="D165" s="186"/>
      <c r="E165" s="186"/>
      <c r="F165" s="186"/>
      <c r="I165" s="425"/>
      <c r="J165" s="430"/>
    </row>
    <row r="166" spans="1:10" s="85" customFormat="1" ht="15">
      <c r="A166" s="158"/>
      <c r="B166" s="157" t="s">
        <v>221</v>
      </c>
      <c r="C166" s="159">
        <f>(C$155/C159)*100</f>
        <v>0.5683130380012597</v>
      </c>
      <c r="D166" s="159">
        <f>(D$155/D159)*100</f>
        <v>0.9630222548813773</v>
      </c>
      <c r="E166" s="159">
        <f>(E$155/E159)*100</f>
        <v>2.0025456644971658</v>
      </c>
      <c r="F166" s="159">
        <f>(F$155/F159)*100</f>
        <v>2.798393869410036</v>
      </c>
      <c r="I166" s="425"/>
      <c r="J166" s="429"/>
    </row>
    <row r="167" spans="1:10" s="85" customFormat="1" ht="15">
      <c r="A167" s="158"/>
      <c r="B167" s="157" t="s">
        <v>222</v>
      </c>
      <c r="C167" s="159">
        <f>(C$155/C161)*100</f>
        <v>0.37887535866750643</v>
      </c>
      <c r="D167" s="159">
        <f>(D$155/D161)*100</f>
        <v>0.6420148365875848</v>
      </c>
      <c r="E167" s="159">
        <f>(E$155/E161)*100</f>
        <v>1.3350304429981106</v>
      </c>
      <c r="F167" s="159">
        <f>(F$155/F161)*100</f>
        <v>1.8655959129400237</v>
      </c>
      <c r="I167" s="425"/>
      <c r="J167" s="429"/>
    </row>
    <row r="168" spans="1:10" s="85" customFormat="1" ht="15.75" thickBot="1">
      <c r="A168" s="158"/>
      <c r="B168" s="106"/>
      <c r="C168" s="160"/>
      <c r="D168" s="161"/>
      <c r="E168" s="160"/>
      <c r="F168" s="161"/>
      <c r="I168" s="425"/>
      <c r="J168" s="429"/>
    </row>
    <row r="169" spans="1:10" s="85" customFormat="1" ht="15">
      <c r="A169" s="158"/>
      <c r="B169" s="162"/>
      <c r="C169" s="162"/>
      <c r="D169" s="163"/>
      <c r="E169" s="164"/>
      <c r="F169" s="163"/>
      <c r="I169" s="425"/>
      <c r="J169" s="429"/>
    </row>
    <row r="170" spans="1:10" s="85" customFormat="1" ht="15">
      <c r="A170" s="168"/>
      <c r="B170" s="165" t="s">
        <v>367</v>
      </c>
      <c r="C170" s="93"/>
      <c r="D170" s="93"/>
      <c r="E170" s="93"/>
      <c r="F170" s="93"/>
      <c r="I170" s="425"/>
      <c r="J170" s="426"/>
    </row>
    <row r="171" spans="1:10" s="85" customFormat="1" ht="15">
      <c r="A171" s="168"/>
      <c r="B171" s="165" t="s">
        <v>225</v>
      </c>
      <c r="C171" s="93"/>
      <c r="D171" s="93"/>
      <c r="E171" s="93"/>
      <c r="F171" s="93"/>
      <c r="I171" s="425"/>
      <c r="J171" s="426"/>
    </row>
    <row r="172" spans="1:10" s="85" customFormat="1" ht="15">
      <c r="A172" s="168"/>
      <c r="B172" s="356"/>
      <c r="C172" s="93"/>
      <c r="D172" s="93"/>
      <c r="E172" s="93"/>
      <c r="F172" s="93"/>
      <c r="I172" s="425"/>
      <c r="J172" s="426"/>
    </row>
    <row r="173" spans="1:10" s="85" customFormat="1" ht="15">
      <c r="A173" s="168"/>
      <c r="B173" s="356"/>
      <c r="C173" s="93"/>
      <c r="D173" s="93"/>
      <c r="E173" s="93"/>
      <c r="F173" s="93"/>
      <c r="I173" s="425"/>
      <c r="J173" s="426"/>
    </row>
    <row r="174" spans="1:10" s="88" customFormat="1" ht="15">
      <c r="A174" s="85" t="s">
        <v>74</v>
      </c>
      <c r="B174" s="93"/>
      <c r="C174" s="93"/>
      <c r="D174" s="93"/>
      <c r="E174" s="93"/>
      <c r="F174" s="93"/>
      <c r="I174" s="425"/>
      <c r="J174" s="435"/>
    </row>
    <row r="175" spans="1:10" s="85" customFormat="1" ht="15">
      <c r="A175" s="95"/>
      <c r="B175" s="88"/>
      <c r="C175" s="88"/>
      <c r="D175" s="137"/>
      <c r="E175" s="137"/>
      <c r="F175" s="137"/>
      <c r="I175" s="425"/>
      <c r="J175" s="436"/>
    </row>
    <row r="176" spans="1:10" s="88" customFormat="1" ht="15">
      <c r="A176" s="320" t="s">
        <v>395</v>
      </c>
      <c r="B176" s="93"/>
      <c r="C176" s="93"/>
      <c r="D176" s="93"/>
      <c r="E176" s="93"/>
      <c r="F176" s="93"/>
      <c r="I176" s="425"/>
      <c r="J176" s="437"/>
    </row>
    <row r="177" spans="1:10" s="85" customFormat="1" ht="15">
      <c r="A177" s="311"/>
      <c r="B177" s="93"/>
      <c r="C177" s="93"/>
      <c r="D177" s="93"/>
      <c r="E177" s="93"/>
      <c r="F177" s="93"/>
      <c r="I177" s="425"/>
      <c r="J177" s="430"/>
    </row>
    <row r="178" spans="1:10" s="88" customFormat="1" ht="15">
      <c r="A178" s="317" t="s">
        <v>73</v>
      </c>
      <c r="B178" s="93"/>
      <c r="C178" s="93"/>
      <c r="D178" s="93"/>
      <c r="E178" s="93"/>
      <c r="F178" s="93"/>
      <c r="I178" s="425"/>
      <c r="J178" s="438"/>
    </row>
    <row r="179" spans="1:10" s="88" customFormat="1" ht="15">
      <c r="A179" s="318" t="s">
        <v>358</v>
      </c>
      <c r="D179" s="166"/>
      <c r="E179" s="166"/>
      <c r="F179" s="166"/>
      <c r="I179" s="425"/>
      <c r="J179" s="438"/>
    </row>
    <row r="180" spans="1:10" s="88" customFormat="1" ht="15">
      <c r="A180" s="87" t="s">
        <v>359</v>
      </c>
      <c r="D180" s="166"/>
      <c r="E180" s="166"/>
      <c r="F180" s="166"/>
      <c r="I180" s="425"/>
      <c r="J180" s="425"/>
    </row>
    <row r="181" spans="1:10" s="88" customFormat="1" ht="15">
      <c r="A181" s="319" t="s">
        <v>360</v>
      </c>
      <c r="B181" s="93"/>
      <c r="C181" s="93"/>
      <c r="D181" s="93"/>
      <c r="E181" s="93"/>
      <c r="F181" s="93"/>
      <c r="I181" s="425"/>
      <c r="J181" s="426"/>
    </row>
    <row r="182" spans="1:10" s="85" customFormat="1" ht="15">
      <c r="A182" s="84"/>
      <c r="B182" s="93"/>
      <c r="C182" s="93"/>
      <c r="D182" s="93"/>
      <c r="E182" s="93"/>
      <c r="F182" s="93"/>
      <c r="I182" s="425"/>
      <c r="J182" s="426"/>
    </row>
    <row r="183" spans="1:10" s="85" customFormat="1" ht="15">
      <c r="A183" s="168"/>
      <c r="B183" s="93"/>
      <c r="C183" s="93"/>
      <c r="D183" s="93"/>
      <c r="E183" s="93"/>
      <c r="F183" s="93"/>
      <c r="I183" s="425"/>
      <c r="J183" s="426"/>
    </row>
    <row r="184" spans="1:10" s="85" customFormat="1" ht="15">
      <c r="A184" s="313"/>
      <c r="B184" s="93"/>
      <c r="C184" s="93"/>
      <c r="D184" s="93"/>
      <c r="E184" s="93"/>
      <c r="F184" s="93"/>
      <c r="I184" s="425"/>
      <c r="J184" s="439"/>
    </row>
    <row r="185" spans="1:10" s="85" customFormat="1" ht="15">
      <c r="A185" s="313"/>
      <c r="B185" s="93"/>
      <c r="C185" s="93"/>
      <c r="D185" s="93"/>
      <c r="E185" s="93"/>
      <c r="F185" s="93"/>
      <c r="I185" s="425"/>
      <c r="J185" s="439"/>
    </row>
    <row r="186" spans="1:10" s="85" customFormat="1" ht="15">
      <c r="A186" s="168"/>
      <c r="B186" s="93"/>
      <c r="C186" s="93"/>
      <c r="D186" s="93"/>
      <c r="E186" s="93"/>
      <c r="F186" s="93"/>
      <c r="I186" s="425"/>
      <c r="J186" s="426"/>
    </row>
    <row r="187" spans="1:10" s="85" customFormat="1" ht="15">
      <c r="A187" s="168"/>
      <c r="I187" s="425"/>
      <c r="J187" s="426"/>
    </row>
    <row r="188" spans="9:10" s="357" customFormat="1" ht="12.75">
      <c r="I188" s="440"/>
      <c r="J188" s="440"/>
    </row>
    <row r="189" spans="9:10" s="357" customFormat="1" ht="12.75">
      <c r="I189" s="440"/>
      <c r="J189" s="440"/>
    </row>
    <row r="190" spans="9:10" s="357" customFormat="1" ht="12.75">
      <c r="I190" s="440"/>
      <c r="J190" s="440"/>
    </row>
    <row r="191" spans="9:10" s="357" customFormat="1" ht="12.75">
      <c r="I191" s="440"/>
      <c r="J191" s="440"/>
    </row>
    <row r="192" spans="9:10" s="357" customFormat="1" ht="12.75">
      <c r="I192" s="440"/>
      <c r="J192" s="440"/>
    </row>
    <row r="193" spans="9:10" s="357" customFormat="1" ht="12.75">
      <c r="I193" s="440"/>
      <c r="J193" s="440"/>
    </row>
    <row r="194" spans="9:10" s="357" customFormat="1" ht="12.75">
      <c r="I194" s="440"/>
      <c r="J194" s="440"/>
    </row>
    <row r="195" spans="9:10" s="357" customFormat="1" ht="12.75">
      <c r="I195" s="440"/>
      <c r="J195" s="440"/>
    </row>
    <row r="196" spans="9:10" s="357" customFormat="1" ht="12.75">
      <c r="I196" s="440"/>
      <c r="J196" s="440"/>
    </row>
  </sheetData>
  <sheetProtection password="8336" sheet="1" objects="1" scenarios="1" selectLockedCells="1" selectUnlockedCells="1"/>
  <mergeCells count="17">
    <mergeCell ref="C22:D22"/>
    <mergeCell ref="A151:A152"/>
    <mergeCell ref="E150:F150"/>
    <mergeCell ref="E151:F151"/>
    <mergeCell ref="E149:F149"/>
    <mergeCell ref="C149:D149"/>
    <mergeCell ref="C150:D150"/>
    <mergeCell ref="C151:D151"/>
    <mergeCell ref="E43:F43"/>
    <mergeCell ref="C43:D43"/>
    <mergeCell ref="J151:J152"/>
    <mergeCell ref="B142:F142"/>
    <mergeCell ref="B138:F138"/>
    <mergeCell ref="E44:F44"/>
    <mergeCell ref="E45:F45"/>
    <mergeCell ref="C44:D44"/>
    <mergeCell ref="C45:D45"/>
  </mergeCells>
  <printOptions/>
  <pageMargins left="0.6" right="0.25" top="0.5" bottom="0.35" header="0.25" footer="0.25"/>
  <pageSetup horizontalDpi="600" verticalDpi="600" orientation="portrait" paperSize="9" scale="90" r:id="rId4"/>
  <headerFooter alignWithMargins="0">
    <oddFooter>&amp;L&amp;F&amp;C&amp;A  Pg &amp;P/&amp;N</oddFooter>
  </headerFooter>
  <rowBreaks count="3" manualBreakCount="3">
    <brk id="55" max="7" man="1"/>
    <brk id="105" max="7" man="1"/>
    <brk id="148"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Ysng</cp:lastModifiedBy>
  <cp:lastPrinted>2008-08-27T09:44:39Z</cp:lastPrinted>
  <dcterms:created xsi:type="dcterms:W3CDTF">2004-09-14T00:57:11Z</dcterms:created>
  <dcterms:modified xsi:type="dcterms:W3CDTF">2008-08-27T10:44:12Z</dcterms:modified>
  <cp:category/>
  <cp:version/>
  <cp:contentType/>
  <cp:contentStatus/>
</cp:coreProperties>
</file>